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Balances\CORPORATIVA\BALANCE WEB\"/>
    </mc:Choice>
  </mc:AlternateContent>
  <workbookProtection workbookAlgorithmName="SHA-512" workbookHashValue="3M7UEg2oAAVjT8Dut+dNQzzcdHJ4CN1ynYHNtBVmenacILlYjse3B1267kvPDatQtDhMbcYz/O11FYw7WVo6jw==" workbookSaltValue="oLlP2YrCPkly5fr0C49Gzw==" workbookSpinCount="100000" lockStructure="1"/>
  <bookViews>
    <workbookView xWindow="0" yWindow="0" windowWidth="24000" windowHeight="7035"/>
  </bookViews>
  <sheets>
    <sheet name="ACLARACIÓN" sheetId="1" r:id="rId1"/>
    <sheet name="INFORMACIÓN GENERAL" sheetId="2" r:id="rId2"/>
    <sheet name="ACTIVO CORRIENTE" sheetId="3" r:id="rId3"/>
    <sheet name="ACTIVO NO CORRIENTE" sheetId="4" r:id="rId4"/>
    <sheet name="ANEXO ACTIVOS AGROPECUARIOS" sheetId="6" r:id="rId5"/>
    <sheet name="PASIVO CORRIENTE" sheetId="5" r:id="rId6"/>
    <sheet name="PASIVO NO CORRIENTE" sheetId="7" r:id="rId7"/>
    <sheet name="PATRIMONIO" sheetId="8" r:id="rId8"/>
    <sheet name="ESTADO DEL RESULTADO INTEGRAL" sheetId="9" r:id="rId9"/>
    <sheet name="DETALLE DE ING. Y EGR. AGRO" sheetId="10" r:id="rId10"/>
    <sheet name="ANEXO" sheetId="11" r:id="rId11"/>
    <sheet name="DETALLE DEL ACTIVO" sheetId="12" r:id="rId12"/>
    <sheet name="CUADRO PROP. PLANTA Y EQ." sheetId="13" r:id="rId13"/>
    <sheet name="DETALLE PROP. PLANTA Y EQ." sheetId="14" r:id="rId14"/>
    <sheet name="DETALLE DEL PASIVO" sheetId="15" r:id="rId15"/>
    <sheet name="DETALLE DE PASIVOS FINANCIEROS" sheetId="16" r:id="rId16"/>
    <sheet name="ESTADO DE CAMBIOS EN EL PAT." sheetId="17" r:id="rId17"/>
    <sheet name="EFE" sheetId="18" r:id="rId18"/>
    <sheet name="EF - PROY." sheetId="19" r:id="rId19"/>
    <sheet name="ERI PROY. - AGRO" sheetId="20" r:id="rId20"/>
    <sheet name="FLUJO DE FONDOS - AGRO" sheetId="21" r:id="rId21"/>
    <sheet name="ERI Y FF - COMER, INDUS, Y SERV" sheetId="22" r:id="rId22"/>
    <sheet name="INFO. POST BCE." sheetId="23" r:id="rId23"/>
    <sheet name="NOTAS A LOS E.F." sheetId="24" r:id="rId24"/>
    <sheet name="CONTROLES" sheetId="25" r:id="rId25"/>
    <sheet name="Temporal" sheetId="26" state="hidden" r:id="rId26"/>
    <sheet name="CPA_Temporal B" sheetId="27" state="hidden" r:id="rId27"/>
  </sheets>
  <definedNames>
    <definedName name="_xlnm.Print_Area" localSheetId="2">'ACTIVO CORRIENTE'!$B$1:$G$72</definedName>
    <definedName name="_xlnm.Print_Area" localSheetId="3">'ACTIVO NO CORRIENTE'!$B$1:$G$59</definedName>
    <definedName name="_xlnm.Print_Area" localSheetId="10">ANEXO!$B$1:$K$107</definedName>
    <definedName name="_xlnm.Print_Area" localSheetId="4">'ANEXO ACTIVOS AGROPECUARIOS'!$A$1:$X$54</definedName>
    <definedName name="_xlnm.Print_Area" localSheetId="24">CONTROLES!$B$1:$H$46</definedName>
    <definedName name="_xlnm.Print_Area" localSheetId="12">'CUADRO PROP. PLANTA Y EQ.'!$B$1:$N$38</definedName>
    <definedName name="_xlnm.Print_Area" localSheetId="9">'DETALLE DE ING. Y EGR. AGRO'!$B$1:$I$68</definedName>
    <definedName name="_xlnm.Print_Area" localSheetId="15">'DETALLE DE PASIVOS FINANCIEROS'!$B$1:$N$51</definedName>
    <definedName name="_xlnm.Print_Area" localSheetId="11">'DETALLE DEL ACTIVO'!$B$1:$I$58</definedName>
    <definedName name="_xlnm.Print_Area" localSheetId="14">'DETALLE DEL PASIVO'!$B$1:$I$44</definedName>
    <definedName name="_xlnm.Print_Area" localSheetId="13">'DETALLE PROP. PLANTA Y EQ.'!$B$1:$K$31</definedName>
    <definedName name="_xlnm.Print_Area" localSheetId="18">'EF - PROY.'!$B$1:$G$80</definedName>
    <definedName name="_xlnm.Print_Area" localSheetId="17">EFE!$B$1:$F$50</definedName>
    <definedName name="_xlnm.Print_Area" localSheetId="19">'ERI PROY. - AGRO'!$B$1:$E$60</definedName>
    <definedName name="_xlnm.Print_Area" localSheetId="21">'ERI Y FF - COMER, INDUS, Y SERV'!$B$1:$G$128</definedName>
    <definedName name="_xlnm.Print_Area" localSheetId="16">'ESTADO DE CAMBIOS EN EL PAT.'!$B$1:$L$31</definedName>
    <definedName name="_xlnm.Print_Area" localSheetId="8">'ESTADO DEL RESULTADO INTEGRAL'!$B$1:$G$68</definedName>
    <definedName name="_xlnm.Print_Area" localSheetId="20">'FLUJO DE FONDOS - AGRO'!$B$1:$L$58</definedName>
    <definedName name="_xlnm.Print_Area" localSheetId="22">'INFO. POST BCE.'!$B$1:$G$37</definedName>
    <definedName name="_xlnm.Print_Area" localSheetId="23">'NOTAS A LOS E.F.'!$B$1:$H$47</definedName>
    <definedName name="_xlnm.Print_Area" localSheetId="5">'PASIVO CORRIENTE'!$B$1:$G$51</definedName>
    <definedName name="_xlnm.Print_Area" localSheetId="6">'PASIVO NO CORRIENTE'!$B$1:$G$52</definedName>
    <definedName name="_xlnm.Print_Area" localSheetId="7">PATRIMONIO!$B$1:$G$53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0" l="1"/>
  <c r="D4" i="19"/>
  <c r="F26" i="18" l="1"/>
  <c r="E26" i="18"/>
  <c r="E27" i="18"/>
  <c r="D4" i="4" l="1"/>
  <c r="C4" i="4"/>
  <c r="C4" i="3"/>
  <c r="D4" i="3"/>
  <c r="G15" i="11"/>
  <c r="AA12" i="6" l="1"/>
  <c r="J43" i="6"/>
  <c r="J42" i="6"/>
  <c r="J41" i="6"/>
  <c r="J40" i="6"/>
  <c r="J39" i="6"/>
  <c r="J36" i="6"/>
  <c r="J35" i="6"/>
  <c r="J34" i="6"/>
  <c r="J33" i="6"/>
  <c r="J32" i="6"/>
  <c r="J31" i="6"/>
  <c r="J30" i="6"/>
  <c r="J29" i="6"/>
  <c r="J26" i="6"/>
  <c r="J25" i="6"/>
  <c r="J24" i="6"/>
  <c r="J23" i="6"/>
  <c r="J22" i="6"/>
  <c r="J21" i="6"/>
  <c r="J20" i="6"/>
  <c r="F43" i="6"/>
  <c r="F42" i="6"/>
  <c r="F41" i="6"/>
  <c r="F40" i="6"/>
  <c r="F39" i="6"/>
  <c r="F36" i="6"/>
  <c r="F35" i="6"/>
  <c r="F34" i="6"/>
  <c r="F33" i="6"/>
  <c r="F32" i="6"/>
  <c r="F31" i="6"/>
  <c r="F30" i="6"/>
  <c r="F29" i="6"/>
  <c r="F26" i="6"/>
  <c r="F25" i="6"/>
  <c r="F24" i="6"/>
  <c r="F23" i="6"/>
  <c r="F22" i="6"/>
  <c r="F21" i="6"/>
  <c r="F20" i="6"/>
  <c r="H51" i="12" l="1"/>
  <c r="I51" i="12"/>
  <c r="H52" i="12"/>
  <c r="I52" i="12"/>
  <c r="G53" i="12"/>
  <c r="F53" i="12"/>
  <c r="C35" i="8" l="1"/>
  <c r="D35" i="8"/>
  <c r="F35" i="8"/>
  <c r="G35" i="8"/>
  <c r="L51" i="16"/>
  <c r="L50" i="16"/>
  <c r="L49" i="16"/>
  <c r="L48" i="16"/>
  <c r="L47" i="16"/>
  <c r="L46" i="16"/>
  <c r="L45" i="16"/>
  <c r="L44" i="16"/>
  <c r="L43" i="16"/>
  <c r="L42" i="16"/>
  <c r="L29" i="16"/>
  <c r="L28" i="16"/>
  <c r="L27" i="16"/>
  <c r="L26" i="16"/>
  <c r="L25" i="16"/>
  <c r="L24" i="16"/>
  <c r="L23" i="16"/>
  <c r="L22" i="16"/>
  <c r="L21" i="16"/>
  <c r="L20" i="16"/>
  <c r="K10" i="16"/>
  <c r="K40" i="16"/>
  <c r="K39" i="16"/>
  <c r="K38" i="16"/>
  <c r="K37" i="16"/>
  <c r="K36" i="16"/>
  <c r="K35" i="16"/>
  <c r="K34" i="16"/>
  <c r="K33" i="16"/>
  <c r="K32" i="16"/>
  <c r="K31" i="16"/>
  <c r="G56" i="3"/>
  <c r="F56" i="3"/>
  <c r="D56" i="3"/>
  <c r="C56" i="3"/>
  <c r="G70" i="3"/>
  <c r="F70" i="3"/>
  <c r="D70" i="3"/>
  <c r="C70" i="3"/>
  <c r="E49" i="11" l="1"/>
  <c r="M7" i="2" l="1"/>
  <c r="A1" i="6" l="1"/>
  <c r="C2" i="4"/>
  <c r="B2" i="4"/>
  <c r="C1" i="4"/>
  <c r="B1" i="4"/>
  <c r="C2" i="3"/>
  <c r="B2" i="3"/>
  <c r="C1" i="3"/>
  <c r="B1" i="3"/>
  <c r="C2" i="24"/>
  <c r="B2" i="24"/>
  <c r="C1" i="24"/>
  <c r="B1" i="24"/>
  <c r="C2" i="23"/>
  <c r="B2" i="23"/>
  <c r="C1" i="23"/>
  <c r="B1" i="23"/>
  <c r="C2" i="22"/>
  <c r="B2" i="22"/>
  <c r="C1" i="22"/>
  <c r="B1" i="22"/>
  <c r="C2" i="21"/>
  <c r="B2" i="21"/>
  <c r="C1" i="21"/>
  <c r="B1" i="21"/>
  <c r="C2" i="20"/>
  <c r="B2" i="20"/>
  <c r="C1" i="20"/>
  <c r="B1" i="20"/>
  <c r="C2" i="19"/>
  <c r="B2" i="19"/>
  <c r="C1" i="19"/>
  <c r="B1" i="19"/>
  <c r="C2" i="18"/>
  <c r="B2" i="18"/>
  <c r="C1" i="18"/>
  <c r="B1" i="18"/>
  <c r="C2" i="17"/>
  <c r="B2" i="17"/>
  <c r="C1" i="17"/>
  <c r="B1" i="17"/>
  <c r="K18" i="16"/>
  <c r="K17" i="16"/>
  <c r="K16" i="16"/>
  <c r="K15" i="16"/>
  <c r="K14" i="16"/>
  <c r="K13" i="16"/>
  <c r="K12" i="16"/>
  <c r="K11" i="16"/>
  <c r="K9" i="16"/>
  <c r="C2" i="16"/>
  <c r="B2" i="16"/>
  <c r="C1" i="16"/>
  <c r="B1" i="16"/>
  <c r="C2" i="15"/>
  <c r="B2" i="15"/>
  <c r="C1" i="15"/>
  <c r="B1" i="15"/>
  <c r="C2" i="14"/>
  <c r="B2" i="14"/>
  <c r="C1" i="14"/>
  <c r="B1" i="14"/>
  <c r="C2" i="13"/>
  <c r="B2" i="13"/>
  <c r="C1" i="13"/>
  <c r="B1" i="13"/>
  <c r="D55" i="12"/>
  <c r="D49" i="12"/>
  <c r="D53" i="12" s="1"/>
  <c r="F23" i="12"/>
  <c r="C2" i="12"/>
  <c r="B2" i="12"/>
  <c r="C1" i="12"/>
  <c r="B1" i="12"/>
  <c r="I18" i="11"/>
  <c r="B2" i="11"/>
  <c r="B1" i="11"/>
  <c r="C2" i="10"/>
  <c r="E2" i="11" s="1"/>
  <c r="B2" i="10"/>
  <c r="C1" i="10"/>
  <c r="E1" i="11" s="1"/>
  <c r="B1" i="10"/>
  <c r="C2" i="9"/>
  <c r="B2" i="9"/>
  <c r="C1" i="9"/>
  <c r="B1" i="9"/>
  <c r="C46" i="8"/>
  <c r="C45" i="8"/>
  <c r="C2" i="8"/>
  <c r="B2" i="8"/>
  <c r="C1" i="8"/>
  <c r="B1" i="8"/>
  <c r="G52" i="7"/>
  <c r="G37" i="8" s="1"/>
  <c r="F52" i="7"/>
  <c r="F37" i="8" s="1"/>
  <c r="D52" i="7"/>
  <c r="D37" i="8" s="1"/>
  <c r="C52" i="7"/>
  <c r="C37" i="8" s="1"/>
  <c r="C2" i="7"/>
  <c r="B2" i="7"/>
  <c r="C1" i="7"/>
  <c r="B1" i="7"/>
  <c r="C2" i="5"/>
  <c r="B2" i="5"/>
  <c r="C1" i="5"/>
  <c r="B1" i="5"/>
  <c r="AA7" i="6"/>
  <c r="C2" i="6"/>
  <c r="A2" i="6"/>
  <c r="C1" i="6"/>
  <c r="C98" i="27" l="1"/>
  <c r="C96" i="27"/>
  <c r="C95" i="27"/>
  <c r="C94" i="27"/>
  <c r="C93" i="27"/>
  <c r="C92" i="27"/>
  <c r="D94" i="27" s="1"/>
  <c r="C91" i="27"/>
  <c r="C90" i="27"/>
  <c r="C89" i="27"/>
  <c r="C88" i="27"/>
  <c r="C87" i="27"/>
  <c r="C86" i="27"/>
  <c r="C85" i="27"/>
  <c r="C84" i="27"/>
  <c r="C83" i="27"/>
  <c r="C82" i="27"/>
  <c r="C81" i="27"/>
  <c r="C79" i="27"/>
  <c r="C78" i="27"/>
  <c r="C77" i="27"/>
  <c r="C76" i="27"/>
  <c r="C75" i="27"/>
  <c r="C74" i="27"/>
  <c r="C73" i="27"/>
  <c r="C72" i="27"/>
  <c r="C71" i="27"/>
  <c r="C70" i="27"/>
  <c r="D71" i="27" s="1"/>
  <c r="C65" i="27"/>
  <c r="C64" i="27"/>
  <c r="C61" i="27"/>
  <c r="C60" i="27"/>
  <c r="D4" i="27"/>
  <c r="D2" i="27"/>
  <c r="I96" i="26"/>
  <c r="F96" i="26"/>
  <c r="C96" i="26"/>
  <c r="A96" i="26"/>
  <c r="I95" i="26"/>
  <c r="C95" i="26"/>
  <c r="A95" i="26"/>
  <c r="I94" i="26"/>
  <c r="C94" i="26"/>
  <c r="A94" i="26"/>
  <c r="I93" i="26"/>
  <c r="F93" i="26"/>
  <c r="C93" i="26"/>
  <c r="A93" i="26"/>
  <c r="I92" i="26"/>
  <c r="F92" i="26"/>
  <c r="C92" i="26"/>
  <c r="A92" i="26"/>
  <c r="I91" i="26"/>
  <c r="F91" i="26"/>
  <c r="C91" i="26"/>
  <c r="A91" i="26"/>
  <c r="I90" i="26"/>
  <c r="F90" i="26"/>
  <c r="C90" i="26"/>
  <c r="A90" i="26"/>
  <c r="I89" i="26"/>
  <c r="F89" i="26"/>
  <c r="C89" i="26"/>
  <c r="A89" i="26"/>
  <c r="I88" i="26"/>
  <c r="F88" i="26"/>
  <c r="C88" i="26"/>
  <c r="A88" i="26"/>
  <c r="I87" i="26"/>
  <c r="F87" i="26"/>
  <c r="C87" i="26"/>
  <c r="A87" i="26"/>
  <c r="I86" i="26"/>
  <c r="F86" i="26"/>
  <c r="C86" i="26"/>
  <c r="A86" i="26"/>
  <c r="I85" i="26"/>
  <c r="F85" i="26"/>
  <c r="C85" i="26"/>
  <c r="A85" i="26"/>
  <c r="I84" i="26"/>
  <c r="F84" i="26"/>
  <c r="C84" i="26"/>
  <c r="A84" i="26"/>
  <c r="I83" i="26"/>
  <c r="F83" i="26"/>
  <c r="C83" i="26"/>
  <c r="A83" i="26"/>
  <c r="I82" i="26"/>
  <c r="F82" i="26"/>
  <c r="C82" i="26"/>
  <c r="A82" i="26"/>
  <c r="I81" i="26"/>
  <c r="F81" i="26"/>
  <c r="C81" i="26"/>
  <c r="A81" i="26"/>
  <c r="I80" i="26"/>
  <c r="C80" i="26"/>
  <c r="A80" i="26"/>
  <c r="I79" i="26"/>
  <c r="F79" i="26"/>
  <c r="C79" i="26"/>
  <c r="A79" i="26"/>
  <c r="I78" i="26"/>
  <c r="C78" i="26"/>
  <c r="A78" i="26"/>
  <c r="I77" i="26"/>
  <c r="C77" i="26"/>
  <c r="A77" i="26"/>
  <c r="I76" i="26"/>
  <c r="F76" i="26"/>
  <c r="C76" i="26"/>
  <c r="A76" i="26"/>
  <c r="I75" i="26"/>
  <c r="C75" i="26"/>
  <c r="A75" i="26"/>
  <c r="I74" i="26"/>
  <c r="F74" i="26"/>
  <c r="C74" i="26"/>
  <c r="A74" i="26"/>
  <c r="I73" i="26"/>
  <c r="F73" i="26"/>
  <c r="C73" i="26"/>
  <c r="A73" i="26"/>
  <c r="I72" i="26"/>
  <c r="F72" i="26"/>
  <c r="C72" i="26"/>
  <c r="A72" i="26"/>
  <c r="I71" i="26"/>
  <c r="C71" i="26"/>
  <c r="A71" i="26"/>
  <c r="I70" i="26"/>
  <c r="F70" i="26"/>
  <c r="C70" i="26"/>
  <c r="A70" i="26"/>
  <c r="I69" i="26"/>
  <c r="F69" i="26"/>
  <c r="C69" i="26"/>
  <c r="A69" i="26"/>
  <c r="I68" i="26"/>
  <c r="F68" i="26"/>
  <c r="C68" i="26"/>
  <c r="A68" i="26"/>
  <c r="I67" i="26"/>
  <c r="F67" i="26"/>
  <c r="C67" i="26"/>
  <c r="A67" i="26"/>
  <c r="I66" i="26"/>
  <c r="F66" i="26"/>
  <c r="C66" i="26"/>
  <c r="A66" i="26"/>
  <c r="I65" i="26"/>
  <c r="F65" i="26"/>
  <c r="C65" i="26"/>
  <c r="A65" i="26"/>
  <c r="I64" i="26"/>
  <c r="F64" i="26"/>
  <c r="C64" i="26"/>
  <c r="A64" i="26"/>
  <c r="I63" i="26"/>
  <c r="F63" i="26"/>
  <c r="C63" i="26"/>
  <c r="A63" i="26"/>
  <c r="I62" i="26"/>
  <c r="F62" i="26"/>
  <c r="C62" i="26"/>
  <c r="A62" i="26"/>
  <c r="I61" i="26"/>
  <c r="F61" i="26"/>
  <c r="C61" i="26"/>
  <c r="A61" i="26"/>
  <c r="I60" i="26"/>
  <c r="F60" i="26"/>
  <c r="C60" i="26"/>
  <c r="A60" i="26"/>
  <c r="I59" i="26"/>
  <c r="F59" i="26"/>
  <c r="C59" i="26"/>
  <c r="A59" i="26"/>
  <c r="I58" i="26"/>
  <c r="F58" i="26"/>
  <c r="C58" i="26"/>
  <c r="A58" i="26"/>
  <c r="I57" i="26"/>
  <c r="F57" i="26"/>
  <c r="C57" i="26"/>
  <c r="A57" i="26"/>
  <c r="I56" i="26"/>
  <c r="G56" i="26"/>
  <c r="F56" i="26"/>
  <c r="C56" i="26"/>
  <c r="A56" i="26"/>
  <c r="I55" i="26"/>
  <c r="F55" i="26"/>
  <c r="C55" i="26"/>
  <c r="A55" i="26"/>
  <c r="I54" i="26"/>
  <c r="C54" i="26"/>
  <c r="A54" i="26"/>
  <c r="I53" i="26"/>
  <c r="F53" i="26"/>
  <c r="C53" i="26"/>
  <c r="A53" i="26"/>
  <c r="I52" i="26"/>
  <c r="C52" i="26"/>
  <c r="A52" i="26"/>
  <c r="I51" i="26"/>
  <c r="F51" i="26"/>
  <c r="C51" i="26"/>
  <c r="A51" i="26"/>
  <c r="I50" i="26"/>
  <c r="C50" i="26"/>
  <c r="A50" i="26"/>
  <c r="I49" i="26"/>
  <c r="F49" i="26"/>
  <c r="C49" i="26"/>
  <c r="A49" i="26"/>
  <c r="I48" i="26"/>
  <c r="G48" i="26"/>
  <c r="F48" i="26"/>
  <c r="C48" i="26"/>
  <c r="A48" i="26"/>
  <c r="I47" i="26"/>
  <c r="F47" i="26"/>
  <c r="C47" i="26"/>
  <c r="A47" i="26"/>
  <c r="I46" i="26"/>
  <c r="F46" i="26"/>
  <c r="C46" i="26"/>
  <c r="A46" i="26"/>
  <c r="I45" i="26"/>
  <c r="G45" i="26"/>
  <c r="F45" i="26"/>
  <c r="C45" i="26"/>
  <c r="A45" i="26"/>
  <c r="I44" i="26"/>
  <c r="F44" i="26"/>
  <c r="C44" i="26"/>
  <c r="A44" i="26"/>
  <c r="I43" i="26"/>
  <c r="F43" i="26"/>
  <c r="C43" i="26"/>
  <c r="A43" i="26"/>
  <c r="I42" i="26"/>
  <c r="F42" i="26"/>
  <c r="C42" i="26"/>
  <c r="A42" i="26"/>
  <c r="I41" i="26"/>
  <c r="F41" i="26"/>
  <c r="C41" i="26"/>
  <c r="A41" i="26"/>
  <c r="I40" i="26"/>
  <c r="C40" i="26"/>
  <c r="A40" i="26"/>
  <c r="I39" i="26"/>
  <c r="C39" i="26"/>
  <c r="A39" i="26"/>
  <c r="I38" i="26"/>
  <c r="C38" i="26"/>
  <c r="A38" i="26"/>
  <c r="I37" i="26"/>
  <c r="F37" i="26"/>
  <c r="C37" i="26"/>
  <c r="A37" i="26"/>
  <c r="I36" i="26"/>
  <c r="C36" i="26"/>
  <c r="A36" i="26"/>
  <c r="I35" i="26"/>
  <c r="F35" i="26"/>
  <c r="C35" i="26"/>
  <c r="A35" i="26"/>
  <c r="I34" i="26"/>
  <c r="C34" i="26"/>
  <c r="A34" i="26"/>
  <c r="I33" i="26"/>
  <c r="F33" i="26"/>
  <c r="C33" i="26"/>
  <c r="A33" i="26"/>
  <c r="I32" i="26"/>
  <c r="C32" i="26"/>
  <c r="A32" i="26"/>
  <c r="I31" i="26"/>
  <c r="F31" i="26"/>
  <c r="C31" i="26"/>
  <c r="A31" i="26"/>
  <c r="I30" i="26"/>
  <c r="C30" i="26"/>
  <c r="A30" i="26"/>
  <c r="I29" i="26"/>
  <c r="F29" i="26"/>
  <c r="C29" i="26"/>
  <c r="A29" i="26"/>
  <c r="I28" i="26"/>
  <c r="F28" i="26"/>
  <c r="G28" i="26" s="1"/>
  <c r="C28" i="26"/>
  <c r="A28" i="26"/>
  <c r="I27" i="26"/>
  <c r="F27" i="26"/>
  <c r="C27" i="26"/>
  <c r="A27" i="26"/>
  <c r="I26" i="26"/>
  <c r="F26" i="26"/>
  <c r="C26" i="26"/>
  <c r="A26" i="26"/>
  <c r="I25" i="26"/>
  <c r="F25" i="26"/>
  <c r="C25" i="26"/>
  <c r="A25" i="26"/>
  <c r="I24" i="26"/>
  <c r="F24" i="26"/>
  <c r="C24" i="26"/>
  <c r="A24" i="26"/>
  <c r="I23" i="26"/>
  <c r="F23" i="26"/>
  <c r="C23" i="26"/>
  <c r="A23" i="26"/>
  <c r="I22" i="26"/>
  <c r="C22" i="26"/>
  <c r="A22" i="26"/>
  <c r="I21" i="26"/>
  <c r="C21" i="26"/>
  <c r="A21" i="26"/>
  <c r="I20" i="26"/>
  <c r="C20" i="26"/>
  <c r="A20" i="26"/>
  <c r="I19" i="26"/>
  <c r="C19" i="26"/>
  <c r="A19" i="26"/>
  <c r="I18" i="26"/>
  <c r="C18" i="26"/>
  <c r="A18" i="26"/>
  <c r="I17" i="26"/>
  <c r="F17" i="26"/>
  <c r="C17" i="26"/>
  <c r="A17" i="26"/>
  <c r="I16" i="26"/>
  <c r="C16" i="26"/>
  <c r="A16" i="26"/>
  <c r="I15" i="26"/>
  <c r="C15" i="26"/>
  <c r="A15" i="26"/>
  <c r="I14" i="26"/>
  <c r="C14" i="26"/>
  <c r="A14" i="26"/>
  <c r="I13" i="26"/>
  <c r="C13" i="26"/>
  <c r="A13" i="26"/>
  <c r="I12" i="26"/>
  <c r="C12" i="26"/>
  <c r="A12" i="26"/>
  <c r="I11" i="26"/>
  <c r="C11" i="26"/>
  <c r="A11" i="26"/>
  <c r="I10" i="26"/>
  <c r="C10" i="26"/>
  <c r="A10" i="26"/>
  <c r="I9" i="26"/>
  <c r="C9" i="26"/>
  <c r="A9" i="26"/>
  <c r="I8" i="26"/>
  <c r="C8" i="26"/>
  <c r="A8" i="26"/>
  <c r="I7" i="26"/>
  <c r="F7" i="26"/>
  <c r="G7" i="26" s="1"/>
  <c r="C7" i="26"/>
  <c r="A7" i="26"/>
  <c r="I6" i="26"/>
  <c r="F6" i="26"/>
  <c r="G6" i="26" s="1"/>
  <c r="C6" i="26"/>
  <c r="A6" i="26"/>
  <c r="I5" i="26"/>
  <c r="F5" i="26"/>
  <c r="C5" i="26"/>
  <c r="A5" i="26"/>
  <c r="I4" i="26"/>
  <c r="F4" i="26"/>
  <c r="C4" i="26"/>
  <c r="A4" i="26"/>
  <c r="I3" i="26"/>
  <c r="F3" i="26"/>
  <c r="G3" i="26" s="1"/>
  <c r="C3" i="26"/>
  <c r="A3" i="26"/>
  <c r="I2" i="26"/>
  <c r="F2" i="26"/>
  <c r="C2" i="26"/>
  <c r="A2" i="26"/>
  <c r="H40" i="25"/>
  <c r="H39" i="25"/>
  <c r="H38" i="25"/>
  <c r="H37" i="25"/>
  <c r="H36" i="25"/>
  <c r="H35" i="25"/>
  <c r="H33" i="25"/>
  <c r="H32" i="25"/>
  <c r="H24" i="25"/>
  <c r="H23" i="25"/>
  <c r="H22" i="25"/>
  <c r="C2" i="25"/>
  <c r="B2" i="25"/>
  <c r="C1" i="25"/>
  <c r="B1" i="25"/>
  <c r="H12" i="25"/>
  <c r="H11" i="25"/>
  <c r="H10" i="25"/>
  <c r="H9" i="25"/>
  <c r="D95" i="27"/>
  <c r="D93" i="27"/>
  <c r="D91" i="27"/>
  <c r="D88" i="27"/>
  <c r="D87" i="27"/>
  <c r="D90" i="27"/>
  <c r="D83" i="27"/>
  <c r="D84" i="27"/>
  <c r="D81" i="27"/>
  <c r="D72" i="27"/>
  <c r="D70" i="27" l="1"/>
  <c r="D73" i="27"/>
  <c r="D79" i="27"/>
  <c r="D74" i="27"/>
  <c r="D85" i="27"/>
  <c r="D89" i="27"/>
  <c r="D76" i="27"/>
  <c r="D78" i="27"/>
  <c r="D82" i="27"/>
  <c r="D92" i="27"/>
  <c r="D96" i="27"/>
  <c r="D86" i="27"/>
  <c r="D21" i="23"/>
  <c r="C21" i="23"/>
  <c r="B10" i="23"/>
  <c r="B11" i="23" s="1"/>
  <c r="B12" i="23" s="1"/>
  <c r="B13" i="23" s="1"/>
  <c r="B14" i="23" s="1"/>
  <c r="B15" i="23" s="1"/>
  <c r="B16" i="23" s="1"/>
  <c r="B17" i="23" s="1"/>
  <c r="B18" i="23" s="1"/>
  <c r="B19" i="23" s="1"/>
  <c r="B20" i="23" s="1"/>
  <c r="G112" i="22"/>
  <c r="G111" i="22"/>
  <c r="G110" i="22" s="1"/>
  <c r="F110" i="22"/>
  <c r="E110" i="22"/>
  <c r="D110" i="22"/>
  <c r="C110" i="22"/>
  <c r="G108" i="22"/>
  <c r="G107" i="22"/>
  <c r="G106" i="22"/>
  <c r="G105" i="22"/>
  <c r="G104" i="22"/>
  <c r="G103" i="22"/>
  <c r="G101" i="22"/>
  <c r="G100" i="22"/>
  <c r="G99" i="22"/>
  <c r="G98" i="22"/>
  <c r="G97" i="22"/>
  <c r="G96" i="22"/>
  <c r="F94" i="22"/>
  <c r="E94" i="22"/>
  <c r="D94" i="22"/>
  <c r="C94" i="22"/>
  <c r="G92" i="22"/>
  <c r="G91" i="22"/>
  <c r="G90" i="22"/>
  <c r="G89" i="22"/>
  <c r="G88" i="22"/>
  <c r="G86" i="22"/>
  <c r="G85" i="22"/>
  <c r="G84" i="22"/>
  <c r="G83" i="22"/>
  <c r="G82" i="22"/>
  <c r="G80" i="22" s="1"/>
  <c r="F80" i="22"/>
  <c r="E80" i="22"/>
  <c r="D80" i="22"/>
  <c r="C80" i="22"/>
  <c r="G78" i="22"/>
  <c r="G77" i="22"/>
  <c r="G76" i="22"/>
  <c r="F75" i="22"/>
  <c r="E75" i="22"/>
  <c r="E74" i="22" s="1"/>
  <c r="D75" i="22"/>
  <c r="C75" i="22"/>
  <c r="C74" i="22" s="1"/>
  <c r="F74" i="22"/>
  <c r="D74" i="22"/>
  <c r="G70" i="22"/>
  <c r="G64" i="22"/>
  <c r="G61" i="22"/>
  <c r="G60" i="22"/>
  <c r="G58" i="22"/>
  <c r="G57" i="22"/>
  <c r="G55" i="22"/>
  <c r="G54" i="22"/>
  <c r="F52" i="22"/>
  <c r="E52" i="22"/>
  <c r="D52" i="22"/>
  <c r="C52" i="22"/>
  <c r="G51" i="22"/>
  <c r="G50" i="22"/>
  <c r="G48" i="22" s="1"/>
  <c r="F48" i="22"/>
  <c r="E48" i="22"/>
  <c r="D48" i="22"/>
  <c r="C48" i="22"/>
  <c r="G44" i="22"/>
  <c r="G43" i="22"/>
  <c r="G41" i="22"/>
  <c r="G40" i="22"/>
  <c r="G38" i="22"/>
  <c r="G37" i="22"/>
  <c r="G35" i="22"/>
  <c r="G34" i="22"/>
  <c r="G30" i="22"/>
  <c r="G29" i="22"/>
  <c r="G28" i="22"/>
  <c r="G26" i="22"/>
  <c r="G25" i="22"/>
  <c r="G23" i="22"/>
  <c r="G22" i="22"/>
  <c r="G20" i="22"/>
  <c r="G19" i="22"/>
  <c r="F15" i="22"/>
  <c r="E15" i="22"/>
  <c r="D15" i="22"/>
  <c r="C15" i="22"/>
  <c r="C46" i="22" s="1"/>
  <c r="C63" i="22" s="1"/>
  <c r="C66" i="22" s="1"/>
  <c r="C72" i="22" s="1"/>
  <c r="C114" i="22" s="1"/>
  <c r="C115" i="22" s="1"/>
  <c r="D70" i="22" s="1"/>
  <c r="G9" i="22"/>
  <c r="G7" i="22" s="1"/>
  <c r="F7" i="22"/>
  <c r="F46" i="22" s="1"/>
  <c r="E7" i="22"/>
  <c r="D7" i="22"/>
  <c r="C7" i="22"/>
  <c r="K48" i="21"/>
  <c r="C48" i="21"/>
  <c r="K47" i="21"/>
  <c r="I47" i="21"/>
  <c r="I48" i="21" s="1"/>
  <c r="G47" i="21"/>
  <c r="E47" i="21"/>
  <c r="E48" i="21" s="1"/>
  <c r="C47" i="21"/>
  <c r="K43" i="21"/>
  <c r="I43" i="21"/>
  <c r="G43" i="21"/>
  <c r="G48" i="21" s="1"/>
  <c r="E43" i="21"/>
  <c r="C43" i="21"/>
  <c r="I21" i="21"/>
  <c r="I49" i="21" s="1"/>
  <c r="I57" i="21" s="1"/>
  <c r="K20" i="21"/>
  <c r="I20" i="21"/>
  <c r="G20" i="21"/>
  <c r="G21" i="21" s="1"/>
  <c r="E20" i="21"/>
  <c r="C20" i="21"/>
  <c r="K16" i="21"/>
  <c r="K21" i="21" s="1"/>
  <c r="K49" i="21" s="1"/>
  <c r="K57" i="21" s="1"/>
  <c r="I16" i="21"/>
  <c r="G16" i="21"/>
  <c r="E16" i="21"/>
  <c r="E21" i="21" s="1"/>
  <c r="E49" i="21" s="1"/>
  <c r="E57" i="21" s="1"/>
  <c r="C16" i="21"/>
  <c r="C21" i="21" s="1"/>
  <c r="C49" i="21" s="1"/>
  <c r="C57" i="21" s="1"/>
  <c r="C58" i="21" s="1"/>
  <c r="E6" i="21" s="1"/>
  <c r="E58" i="21" s="1"/>
  <c r="G6" i="21" s="1"/>
  <c r="G5" i="21"/>
  <c r="E48" i="20"/>
  <c r="D48" i="20"/>
  <c r="E36" i="20"/>
  <c r="D36" i="20"/>
  <c r="E31" i="20"/>
  <c r="D31" i="20"/>
  <c r="E23" i="20"/>
  <c r="E17" i="20"/>
  <c r="D17" i="20"/>
  <c r="D23" i="20" s="1"/>
  <c r="D38" i="20" s="1"/>
  <c r="D50" i="20" s="1"/>
  <c r="D54" i="20" s="1"/>
  <c r="D60" i="20" s="1"/>
  <c r="D79" i="19"/>
  <c r="C79" i="19"/>
  <c r="G78" i="19"/>
  <c r="F78" i="19"/>
  <c r="D77" i="19"/>
  <c r="C77" i="19"/>
  <c r="D73" i="19"/>
  <c r="C73" i="19"/>
  <c r="D68" i="19"/>
  <c r="C68" i="19"/>
  <c r="D62" i="19"/>
  <c r="C62" i="19"/>
  <c r="D57" i="19"/>
  <c r="C57" i="19"/>
  <c r="G52" i="19"/>
  <c r="G53" i="19" s="1"/>
  <c r="G55" i="19" s="1"/>
  <c r="G57" i="19" s="1"/>
  <c r="G80" i="19" s="1"/>
  <c r="F52" i="19"/>
  <c r="F53" i="19" s="1"/>
  <c r="F55" i="19" s="1"/>
  <c r="F57" i="19" s="1"/>
  <c r="F80" i="19" s="1"/>
  <c r="D52" i="19"/>
  <c r="C52" i="19"/>
  <c r="G49" i="19"/>
  <c r="F49" i="19"/>
  <c r="G44" i="19"/>
  <c r="F44" i="19"/>
  <c r="D43" i="19"/>
  <c r="C43" i="19"/>
  <c r="G38" i="19"/>
  <c r="F38" i="19"/>
  <c r="D36" i="19"/>
  <c r="C36" i="19"/>
  <c r="G31" i="19"/>
  <c r="F31" i="19"/>
  <c r="G29" i="19"/>
  <c r="F29" i="19"/>
  <c r="D29" i="19"/>
  <c r="C29" i="19"/>
  <c r="G25" i="19"/>
  <c r="F25" i="19"/>
  <c r="D22" i="19"/>
  <c r="C22" i="19"/>
  <c r="G19" i="19"/>
  <c r="F19" i="19"/>
  <c r="D17" i="19"/>
  <c r="C17" i="19"/>
  <c r="G13" i="19"/>
  <c r="F13" i="19"/>
  <c r="D12" i="19"/>
  <c r="D45" i="19" s="1"/>
  <c r="D80" i="19" s="1"/>
  <c r="C12" i="19"/>
  <c r="C45" i="19" s="1"/>
  <c r="C80" i="19" s="1"/>
  <c r="F46" i="18"/>
  <c r="E46" i="18"/>
  <c r="F35" i="18"/>
  <c r="E35" i="18"/>
  <c r="E17" i="18"/>
  <c r="E47" i="18" s="1"/>
  <c r="E50" i="18" s="1"/>
  <c r="F6" i="18"/>
  <c r="E6" i="18"/>
  <c r="K30" i="17"/>
  <c r="J30" i="17"/>
  <c r="I30" i="17"/>
  <c r="H30" i="17"/>
  <c r="G30" i="17"/>
  <c r="F30" i="17"/>
  <c r="E30" i="17"/>
  <c r="L29" i="17"/>
  <c r="L28" i="17"/>
  <c r="L30" i="17" s="1"/>
  <c r="L27" i="17"/>
  <c r="L26" i="17"/>
  <c r="K23" i="17"/>
  <c r="J23" i="17"/>
  <c r="I23" i="17"/>
  <c r="H23" i="17"/>
  <c r="G23" i="17"/>
  <c r="F23" i="17"/>
  <c r="E23" i="17"/>
  <c r="L22" i="17"/>
  <c r="L21" i="17"/>
  <c r="L23" i="17" s="1"/>
  <c r="L19" i="17"/>
  <c r="I18" i="17"/>
  <c r="I20" i="17" s="1"/>
  <c r="H18" i="17"/>
  <c r="H20" i="17" s="1"/>
  <c r="G18" i="17"/>
  <c r="G20" i="17" s="1"/>
  <c r="F18" i="17"/>
  <c r="F20" i="17" s="1"/>
  <c r="F31" i="17" s="1"/>
  <c r="E18" i="17"/>
  <c r="E20" i="17" s="1"/>
  <c r="K17" i="17"/>
  <c r="K18" i="17" s="1"/>
  <c r="K20" i="17" s="1"/>
  <c r="J17" i="17"/>
  <c r="J18" i="17" s="1"/>
  <c r="J20" i="17" s="1"/>
  <c r="J31" i="17" s="1"/>
  <c r="I17" i="17"/>
  <c r="F17" i="17"/>
  <c r="E17" i="17"/>
  <c r="L16" i="17"/>
  <c r="L15" i="17"/>
  <c r="L14" i="17"/>
  <c r="L13" i="17"/>
  <c r="L17" i="17" s="1"/>
  <c r="L10" i="17"/>
  <c r="K10" i="17"/>
  <c r="L9" i="17"/>
  <c r="L8" i="17"/>
  <c r="L7" i="17"/>
  <c r="D31" i="17"/>
  <c r="I51" i="16"/>
  <c r="H51" i="16"/>
  <c r="G51" i="16"/>
  <c r="J50" i="16"/>
  <c r="J49" i="16"/>
  <c r="J48" i="16"/>
  <c r="J47" i="16"/>
  <c r="J46" i="16"/>
  <c r="J45" i="16"/>
  <c r="J44" i="16"/>
  <c r="J43" i="16"/>
  <c r="J42" i="16"/>
  <c r="I40" i="16"/>
  <c r="H40" i="16"/>
  <c r="G40" i="16"/>
  <c r="J39" i="16"/>
  <c r="J38" i="16"/>
  <c r="L38" i="16" s="1"/>
  <c r="J37" i="16"/>
  <c r="L37" i="16" s="1"/>
  <c r="J36" i="16"/>
  <c r="J35" i="16"/>
  <c r="J34" i="16"/>
  <c r="L34" i="16" s="1"/>
  <c r="J33" i="16"/>
  <c r="L33" i="16" s="1"/>
  <c r="J32" i="16"/>
  <c r="F50" i="26"/>
  <c r="G50" i="26" s="1"/>
  <c r="J31" i="16"/>
  <c r="J29" i="16"/>
  <c r="I29" i="16"/>
  <c r="H29" i="16"/>
  <c r="G29" i="16"/>
  <c r="J28" i="16"/>
  <c r="J27" i="16"/>
  <c r="J26" i="16"/>
  <c r="J25" i="16"/>
  <c r="J24" i="16"/>
  <c r="J23" i="16"/>
  <c r="J22" i="16"/>
  <c r="J21" i="16"/>
  <c r="J20" i="16"/>
  <c r="I18" i="16"/>
  <c r="H18" i="16"/>
  <c r="G18" i="16"/>
  <c r="J17" i="16"/>
  <c r="J16" i="16"/>
  <c r="L16" i="16" s="1"/>
  <c r="J15" i="16"/>
  <c r="L15" i="16" s="1"/>
  <c r="J14" i="16"/>
  <c r="J13" i="16"/>
  <c r="J12" i="16"/>
  <c r="L12" i="16" s="1"/>
  <c r="J11" i="16"/>
  <c r="L11" i="16" s="1"/>
  <c r="J10" i="16"/>
  <c r="J9" i="16"/>
  <c r="G44" i="15"/>
  <c r="F44" i="15"/>
  <c r="E44" i="15"/>
  <c r="D44" i="15"/>
  <c r="I43" i="15"/>
  <c r="H43" i="15"/>
  <c r="I42" i="15"/>
  <c r="H42" i="15"/>
  <c r="I41" i="15"/>
  <c r="H41" i="15"/>
  <c r="I40" i="15"/>
  <c r="H40" i="15"/>
  <c r="I39" i="15"/>
  <c r="I44" i="15" s="1"/>
  <c r="H39" i="15"/>
  <c r="H44" i="15" s="1"/>
  <c r="G37" i="15"/>
  <c r="F37" i="15"/>
  <c r="E37" i="15"/>
  <c r="D37" i="15"/>
  <c r="I36" i="15"/>
  <c r="H36" i="15"/>
  <c r="I35" i="15"/>
  <c r="H35" i="15"/>
  <c r="I34" i="15"/>
  <c r="H34" i="15"/>
  <c r="I33" i="15"/>
  <c r="I37" i="15" s="1"/>
  <c r="H33" i="15"/>
  <c r="H37" i="15" s="1"/>
  <c r="G31" i="15"/>
  <c r="F31" i="15"/>
  <c r="E31" i="15"/>
  <c r="D31" i="15"/>
  <c r="I30" i="15"/>
  <c r="H30" i="15"/>
  <c r="I29" i="15"/>
  <c r="H29" i="15"/>
  <c r="I28" i="15"/>
  <c r="H28" i="15"/>
  <c r="I27" i="15"/>
  <c r="H27" i="15"/>
  <c r="I26" i="15"/>
  <c r="H26" i="15"/>
  <c r="I25" i="15"/>
  <c r="I31" i="15" s="1"/>
  <c r="H25" i="15"/>
  <c r="I24" i="15"/>
  <c r="H24" i="15"/>
  <c r="H31" i="15" s="1"/>
  <c r="G22" i="15"/>
  <c r="F22" i="15"/>
  <c r="E22" i="15"/>
  <c r="D22" i="15"/>
  <c r="I21" i="15"/>
  <c r="H21" i="15"/>
  <c r="I20" i="15"/>
  <c r="H20" i="15"/>
  <c r="I19" i="15"/>
  <c r="H19" i="15"/>
  <c r="I18" i="15"/>
  <c r="I22" i="15" s="1"/>
  <c r="H18" i="15"/>
  <c r="I17" i="15"/>
  <c r="H17" i="15"/>
  <c r="H22" i="15" s="1"/>
  <c r="G15" i="15"/>
  <c r="F15" i="15"/>
  <c r="E15" i="15"/>
  <c r="D15" i="15"/>
  <c r="I14" i="15"/>
  <c r="H14" i="15"/>
  <c r="I13" i="15"/>
  <c r="H13" i="15"/>
  <c r="I12" i="15"/>
  <c r="H12" i="15"/>
  <c r="I11" i="15"/>
  <c r="H11" i="15"/>
  <c r="I10" i="15"/>
  <c r="H10" i="15"/>
  <c r="I9" i="15"/>
  <c r="I15" i="15" s="1"/>
  <c r="H9" i="15"/>
  <c r="I8" i="15"/>
  <c r="H8" i="15"/>
  <c r="H15" i="15" s="1"/>
  <c r="K31" i="14"/>
  <c r="K22" i="14"/>
  <c r="K14" i="14"/>
  <c r="M37" i="13"/>
  <c r="L37" i="13"/>
  <c r="J37" i="13"/>
  <c r="I37" i="13"/>
  <c r="H37" i="13"/>
  <c r="G37" i="13"/>
  <c r="F37" i="13"/>
  <c r="E37" i="13"/>
  <c r="D37" i="13"/>
  <c r="C37" i="13"/>
  <c r="M36" i="13"/>
  <c r="G36" i="13"/>
  <c r="N36" i="13" s="1"/>
  <c r="N35" i="13"/>
  <c r="N37" i="13" s="1"/>
  <c r="M35" i="13"/>
  <c r="G35" i="13"/>
  <c r="M33" i="13"/>
  <c r="L33" i="13"/>
  <c r="J33" i="13"/>
  <c r="I33" i="13"/>
  <c r="H33" i="13"/>
  <c r="H38" i="13" s="1"/>
  <c r="F33" i="13"/>
  <c r="E33" i="13"/>
  <c r="D33" i="13"/>
  <c r="D38" i="13" s="1"/>
  <c r="C33" i="13"/>
  <c r="M32" i="13"/>
  <c r="G32" i="13"/>
  <c r="N32" i="13" s="1"/>
  <c r="M31" i="13"/>
  <c r="G31" i="13"/>
  <c r="G33" i="13" s="1"/>
  <c r="L29" i="13"/>
  <c r="J29" i="13"/>
  <c r="I29" i="13"/>
  <c r="H29" i="13"/>
  <c r="F29" i="13"/>
  <c r="E29" i="13"/>
  <c r="D29" i="13"/>
  <c r="C29" i="13"/>
  <c r="M28" i="13"/>
  <c r="N28" i="13" s="1"/>
  <c r="G28" i="13"/>
  <c r="M27" i="13"/>
  <c r="G27" i="13"/>
  <c r="N27" i="13" s="1"/>
  <c r="M26" i="13"/>
  <c r="G26" i="13"/>
  <c r="N26" i="13" s="1"/>
  <c r="N25" i="13"/>
  <c r="M25" i="13"/>
  <c r="G25" i="13"/>
  <c r="M24" i="13"/>
  <c r="N24" i="13" s="1"/>
  <c r="G24" i="13"/>
  <c r="M23" i="13"/>
  <c r="M29" i="13" s="1"/>
  <c r="G23" i="13"/>
  <c r="G29" i="13" s="1"/>
  <c r="L21" i="13"/>
  <c r="L38" i="13" s="1"/>
  <c r="J21" i="13"/>
  <c r="J38" i="13" s="1"/>
  <c r="I21" i="13"/>
  <c r="I38" i="13" s="1"/>
  <c r="H21" i="13"/>
  <c r="F21" i="13"/>
  <c r="F38" i="13" s="1"/>
  <c r="E21" i="13"/>
  <c r="E38" i="13" s="1"/>
  <c r="D21" i="13"/>
  <c r="C21" i="13"/>
  <c r="C38" i="13" s="1"/>
  <c r="N20" i="13"/>
  <c r="M20" i="13"/>
  <c r="G20" i="13"/>
  <c r="M19" i="13"/>
  <c r="N19" i="13" s="1"/>
  <c r="G19" i="13"/>
  <c r="M18" i="13"/>
  <c r="G18" i="13"/>
  <c r="N18" i="13" s="1"/>
  <c r="M17" i="13"/>
  <c r="G17" i="13"/>
  <c r="N17" i="13" s="1"/>
  <c r="N16" i="13"/>
  <c r="M16" i="13"/>
  <c r="G16" i="13"/>
  <c r="M15" i="13"/>
  <c r="N15" i="13" s="1"/>
  <c r="G15" i="13"/>
  <c r="M14" i="13"/>
  <c r="G14" i="13"/>
  <c r="N14" i="13" s="1"/>
  <c r="M13" i="13"/>
  <c r="G13" i="13"/>
  <c r="N13" i="13" s="1"/>
  <c r="N12" i="13"/>
  <c r="M12" i="13"/>
  <c r="G12" i="13"/>
  <c r="M11" i="13"/>
  <c r="N11" i="13" s="1"/>
  <c r="G11" i="13"/>
  <c r="M10" i="13"/>
  <c r="M21" i="13" s="1"/>
  <c r="M38" i="13" s="1"/>
  <c r="G10" i="13"/>
  <c r="G21" i="13" s="1"/>
  <c r="G58" i="12"/>
  <c r="F58" i="12"/>
  <c r="F21" i="26" s="1"/>
  <c r="E58" i="12"/>
  <c r="I57" i="12"/>
  <c r="H57" i="12"/>
  <c r="I56" i="12"/>
  <c r="H56" i="12"/>
  <c r="I55" i="12"/>
  <c r="D58" i="12"/>
  <c r="F22" i="26" s="1"/>
  <c r="G22" i="26" s="1"/>
  <c r="F18" i="26"/>
  <c r="E53" i="12"/>
  <c r="I50" i="12"/>
  <c r="H50" i="12"/>
  <c r="I49" i="12"/>
  <c r="I48" i="12"/>
  <c r="H48" i="12"/>
  <c r="I47" i="12"/>
  <c r="H47" i="12"/>
  <c r="G45" i="12"/>
  <c r="F45" i="12"/>
  <c r="E45" i="12"/>
  <c r="D45" i="12"/>
  <c r="I44" i="12"/>
  <c r="H44" i="12"/>
  <c r="I43" i="12"/>
  <c r="H43" i="12"/>
  <c r="I42" i="12"/>
  <c r="H42" i="12"/>
  <c r="I41" i="12"/>
  <c r="H41" i="12"/>
  <c r="I40" i="12"/>
  <c r="H40" i="12"/>
  <c r="I39" i="12"/>
  <c r="I45" i="12" s="1"/>
  <c r="H39" i="12"/>
  <c r="G37" i="12"/>
  <c r="F37" i="12"/>
  <c r="F11" i="26" s="1"/>
  <c r="E37" i="12"/>
  <c r="D37" i="12"/>
  <c r="F12" i="26" s="1"/>
  <c r="G12" i="26" s="1"/>
  <c r="I36" i="12"/>
  <c r="H36" i="12"/>
  <c r="I35" i="12"/>
  <c r="H35" i="12"/>
  <c r="I34" i="12"/>
  <c r="H34" i="12"/>
  <c r="I33" i="12"/>
  <c r="H33" i="12"/>
  <c r="I32" i="12"/>
  <c r="H32" i="12"/>
  <c r="G30" i="12"/>
  <c r="E30" i="12"/>
  <c r="D30" i="12"/>
  <c r="I29" i="12"/>
  <c r="H29" i="12"/>
  <c r="I28" i="12"/>
  <c r="H28" i="12"/>
  <c r="I27" i="12"/>
  <c r="H27" i="12"/>
  <c r="I26" i="12"/>
  <c r="H26" i="12"/>
  <c r="I25" i="12"/>
  <c r="H25" i="12"/>
  <c r="I24" i="12"/>
  <c r="H24" i="12"/>
  <c r="I23" i="12"/>
  <c r="F30" i="12"/>
  <c r="I22" i="12"/>
  <c r="H22" i="12"/>
  <c r="I21" i="12"/>
  <c r="H21" i="12"/>
  <c r="G19" i="12"/>
  <c r="F19" i="12"/>
  <c r="F8" i="26" s="1"/>
  <c r="E19" i="12"/>
  <c r="D19" i="12"/>
  <c r="F9" i="26" s="1"/>
  <c r="G9" i="26" s="1"/>
  <c r="I18" i="12"/>
  <c r="H18" i="12"/>
  <c r="I17" i="12"/>
  <c r="H17" i="12"/>
  <c r="I16" i="12"/>
  <c r="H16" i="12"/>
  <c r="I15" i="12"/>
  <c r="H15" i="12"/>
  <c r="G13" i="12"/>
  <c r="F13" i="12"/>
  <c r="E13" i="12"/>
  <c r="D13" i="12"/>
  <c r="I12" i="12"/>
  <c r="H12" i="12"/>
  <c r="I11" i="12"/>
  <c r="H11" i="12"/>
  <c r="I10" i="12"/>
  <c r="H10" i="12"/>
  <c r="I9" i="12"/>
  <c r="H9" i="12"/>
  <c r="I8" i="12"/>
  <c r="H8" i="12"/>
  <c r="J107" i="11"/>
  <c r="I107" i="11"/>
  <c r="H107" i="11"/>
  <c r="G107" i="11"/>
  <c r="F107" i="11"/>
  <c r="E107" i="11"/>
  <c r="J92" i="11"/>
  <c r="I92" i="11"/>
  <c r="H92" i="11"/>
  <c r="G92" i="11"/>
  <c r="F92" i="11"/>
  <c r="E92" i="11"/>
  <c r="H67" i="11"/>
  <c r="F67" i="11"/>
  <c r="E67" i="11"/>
  <c r="D67" i="11"/>
  <c r="C67" i="11"/>
  <c r="H22" i="11"/>
  <c r="G22" i="11"/>
  <c r="F22" i="11"/>
  <c r="E22" i="11"/>
  <c r="D22" i="11"/>
  <c r="I15" i="11"/>
  <c r="H15" i="11"/>
  <c r="F15" i="11"/>
  <c r="F77" i="26" s="1"/>
  <c r="E15" i="11"/>
  <c r="D15" i="11"/>
  <c r="G47" i="10"/>
  <c r="D47" i="10"/>
  <c r="G43" i="10"/>
  <c r="G48" i="10" s="1"/>
  <c r="D43" i="10"/>
  <c r="D48" i="10" s="1"/>
  <c r="G20" i="10"/>
  <c r="D20" i="10"/>
  <c r="G16" i="10"/>
  <c r="G21" i="10" s="1"/>
  <c r="G56" i="10" s="1"/>
  <c r="D16" i="10"/>
  <c r="D21" i="10" s="1"/>
  <c r="D56" i="10" s="1"/>
  <c r="F5" i="10"/>
  <c r="G54" i="9"/>
  <c r="F54" i="9"/>
  <c r="D54" i="9"/>
  <c r="C54" i="9"/>
  <c r="G42" i="9"/>
  <c r="F42" i="9"/>
  <c r="D42" i="9"/>
  <c r="C42" i="9"/>
  <c r="G37" i="9"/>
  <c r="F80" i="26" s="1"/>
  <c r="F37" i="9"/>
  <c r="D37" i="9"/>
  <c r="C37" i="9"/>
  <c r="G23" i="9"/>
  <c r="F23" i="9"/>
  <c r="D23" i="9"/>
  <c r="D29" i="9" s="1"/>
  <c r="C23" i="9"/>
  <c r="C29" i="9" s="1"/>
  <c r="D4" i="9"/>
  <c r="F53" i="8"/>
  <c r="F4" i="8"/>
  <c r="G48" i="7"/>
  <c r="F48" i="7"/>
  <c r="D48" i="7"/>
  <c r="C48" i="7"/>
  <c r="G42" i="7"/>
  <c r="F42" i="7"/>
  <c r="D42" i="7"/>
  <c r="C42" i="7"/>
  <c r="G29" i="7"/>
  <c r="F29" i="7"/>
  <c r="D29" i="7"/>
  <c r="C29" i="7"/>
  <c r="G16" i="7"/>
  <c r="G50" i="7" s="1"/>
  <c r="F16" i="7"/>
  <c r="F50" i="7" s="1"/>
  <c r="D16" i="7"/>
  <c r="D50" i="7" s="1"/>
  <c r="C16" i="7"/>
  <c r="C50" i="7" s="1"/>
  <c r="F4" i="7"/>
  <c r="G49" i="5"/>
  <c r="F49" i="5"/>
  <c r="D49" i="5"/>
  <c r="C49" i="5"/>
  <c r="G42" i="5"/>
  <c r="F42" i="5"/>
  <c r="D42" i="5"/>
  <c r="C42" i="5"/>
  <c r="G30" i="5"/>
  <c r="F30" i="5"/>
  <c r="D30" i="5"/>
  <c r="C30" i="5"/>
  <c r="G17" i="5"/>
  <c r="G51" i="5" s="1"/>
  <c r="F17" i="5"/>
  <c r="F51" i="5" s="1"/>
  <c r="D17" i="5"/>
  <c r="D51" i="5" s="1"/>
  <c r="C17" i="5"/>
  <c r="C51" i="5" s="1"/>
  <c r="F4" i="5"/>
  <c r="C4" i="5"/>
  <c r="D4" i="5"/>
  <c r="C54" i="6"/>
  <c r="Y54" i="6" s="1"/>
  <c r="H31" i="25" s="1"/>
  <c r="H44" i="6"/>
  <c r="W41" i="6"/>
  <c r="W40" i="6"/>
  <c r="W39" i="6"/>
  <c r="W34" i="6"/>
  <c r="W33" i="6"/>
  <c r="W32" i="6"/>
  <c r="W27" i="6"/>
  <c r="W26" i="6"/>
  <c r="W25" i="6"/>
  <c r="W24" i="6"/>
  <c r="W23" i="6"/>
  <c r="W18" i="6"/>
  <c r="W17" i="6"/>
  <c r="J17" i="6"/>
  <c r="F17" i="6"/>
  <c r="W16" i="6"/>
  <c r="J16" i="6"/>
  <c r="F16" i="6"/>
  <c r="J15" i="6"/>
  <c r="F15" i="6"/>
  <c r="J14" i="6"/>
  <c r="F14" i="6"/>
  <c r="J13" i="6"/>
  <c r="F13" i="6"/>
  <c r="J12" i="6"/>
  <c r="F12" i="6"/>
  <c r="W11" i="6"/>
  <c r="J11" i="6"/>
  <c r="F11" i="6"/>
  <c r="F44" i="6" s="1"/>
  <c r="H25" i="25" s="1"/>
  <c r="W10" i="6"/>
  <c r="J10" i="6"/>
  <c r="F10" i="6"/>
  <c r="W9" i="6"/>
  <c r="J9" i="6"/>
  <c r="F9" i="6"/>
  <c r="W8" i="6"/>
  <c r="J8" i="6"/>
  <c r="F8" i="6"/>
  <c r="AA14" i="6"/>
  <c r="H46" i="25" s="1"/>
  <c r="W7" i="6"/>
  <c r="J7" i="6"/>
  <c r="J44" i="6" s="1"/>
  <c r="F7" i="6"/>
  <c r="W6" i="6"/>
  <c r="G54" i="4"/>
  <c r="F54" i="4"/>
  <c r="D54" i="4"/>
  <c r="C54" i="4"/>
  <c r="G46" i="4"/>
  <c r="F46" i="4"/>
  <c r="D46" i="4"/>
  <c r="C46" i="4"/>
  <c r="G40" i="4"/>
  <c r="F40" i="4"/>
  <c r="D40" i="4"/>
  <c r="C40" i="4"/>
  <c r="G25" i="4"/>
  <c r="F20" i="26" s="1"/>
  <c r="F25" i="4"/>
  <c r="D25" i="4"/>
  <c r="C25" i="4"/>
  <c r="G12" i="4"/>
  <c r="F12" i="4"/>
  <c r="F56" i="4" s="1"/>
  <c r="D12" i="4"/>
  <c r="D56" i="4" s="1"/>
  <c r="C12" i="4"/>
  <c r="C56" i="4" s="1"/>
  <c r="F4" i="4"/>
  <c r="G45" i="3"/>
  <c r="F45" i="3"/>
  <c r="D45" i="3"/>
  <c r="C45" i="3"/>
  <c r="G33" i="3"/>
  <c r="F33" i="3"/>
  <c r="D33" i="3"/>
  <c r="C33" i="3"/>
  <c r="G22" i="3"/>
  <c r="F22" i="3"/>
  <c r="D22" i="3"/>
  <c r="C22" i="3"/>
  <c r="G13" i="3"/>
  <c r="F13" i="3"/>
  <c r="D13" i="3"/>
  <c r="C13" i="3"/>
  <c r="C72" i="3" s="1"/>
  <c r="F4" i="3"/>
  <c r="G29" i="9" l="1"/>
  <c r="E38" i="20"/>
  <c r="E50" i="20" s="1"/>
  <c r="E54" i="20" s="1"/>
  <c r="E60" i="20" s="1"/>
  <c r="G56" i="4"/>
  <c r="W12" i="6"/>
  <c r="H26" i="25" s="1"/>
  <c r="W28" i="6"/>
  <c r="H28" i="25" s="1"/>
  <c r="W35" i="6"/>
  <c r="H29" i="25" s="1"/>
  <c r="W19" i="6"/>
  <c r="H27" i="25" s="1"/>
  <c r="W42" i="6"/>
  <c r="H30" i="25" s="1"/>
  <c r="G44" i="9"/>
  <c r="G56" i="9" s="1"/>
  <c r="G60" i="9" s="1"/>
  <c r="D44" i="9"/>
  <c r="D56" i="9" s="1"/>
  <c r="D60" i="9" s="1"/>
  <c r="D67" i="9" s="1"/>
  <c r="C44" i="9"/>
  <c r="D72" i="3"/>
  <c r="F48" i="18"/>
  <c r="F29" i="9"/>
  <c r="F44" i="9" s="1"/>
  <c r="F56" i="9" s="1"/>
  <c r="G67" i="11"/>
  <c r="H44" i="25" s="1"/>
  <c r="I19" i="12"/>
  <c r="F13" i="26"/>
  <c r="G13" i="26" s="1"/>
  <c r="C63" i="27"/>
  <c r="I53" i="12"/>
  <c r="H45" i="12"/>
  <c r="H18" i="25" s="1"/>
  <c r="F15" i="26"/>
  <c r="I13" i="12"/>
  <c r="I30" i="12"/>
  <c r="H37" i="12"/>
  <c r="C68" i="27"/>
  <c r="F14" i="26"/>
  <c r="F16" i="26"/>
  <c r="G16" i="26" s="1"/>
  <c r="C69" i="27"/>
  <c r="H19" i="12"/>
  <c r="H16" i="25" s="1"/>
  <c r="I37" i="12"/>
  <c r="I58" i="12"/>
  <c r="F72" i="3"/>
  <c r="F58" i="4" s="1"/>
  <c r="G72" i="3"/>
  <c r="G58" i="4" s="1"/>
  <c r="G31" i="17"/>
  <c r="H31" i="17"/>
  <c r="I31" i="17"/>
  <c r="L18" i="17"/>
  <c r="E31" i="17"/>
  <c r="D58" i="4"/>
  <c r="C58" i="4"/>
  <c r="E46" i="22"/>
  <c r="E63" i="22" s="1"/>
  <c r="E66" i="22" s="1"/>
  <c r="E72" i="22" s="1"/>
  <c r="E114" i="22" s="1"/>
  <c r="G15" i="22"/>
  <c r="G46" i="22" s="1"/>
  <c r="G63" i="22" s="1"/>
  <c r="G66" i="22" s="1"/>
  <c r="G72" i="22" s="1"/>
  <c r="D46" i="22"/>
  <c r="D63" i="22" s="1"/>
  <c r="D66" i="22" s="1"/>
  <c r="D72" i="22" s="1"/>
  <c r="D114" i="22" s="1"/>
  <c r="D115" i="22" s="1"/>
  <c r="E70" i="22" s="1"/>
  <c r="E115" i="22" s="1"/>
  <c r="F70" i="22" s="1"/>
  <c r="F115" i="22" s="1"/>
  <c r="G94" i="22"/>
  <c r="F63" i="22"/>
  <c r="F66" i="22" s="1"/>
  <c r="F72" i="22" s="1"/>
  <c r="F114" i="22" s="1"/>
  <c r="G52" i="22"/>
  <c r="I16" i="11"/>
  <c r="F78" i="26"/>
  <c r="F75" i="26"/>
  <c r="H34" i="25"/>
  <c r="J18" i="16"/>
  <c r="J40" i="16"/>
  <c r="F10" i="26"/>
  <c r="C62" i="27"/>
  <c r="F40" i="26"/>
  <c r="G40" i="26" s="1"/>
  <c r="F36" i="26"/>
  <c r="G36" i="26" s="1"/>
  <c r="F34" i="26"/>
  <c r="G34" i="26" s="1"/>
  <c r="F38" i="26"/>
  <c r="G38" i="26" s="1"/>
  <c r="F52" i="26"/>
  <c r="G52" i="26" s="1"/>
  <c r="F54" i="26"/>
  <c r="G54" i="26" s="1"/>
  <c r="F30" i="26"/>
  <c r="G30" i="26" s="1"/>
  <c r="F39" i="26"/>
  <c r="G39" i="26" s="1"/>
  <c r="F32" i="26"/>
  <c r="G32" i="26" s="1"/>
  <c r="C4" i="8"/>
  <c r="H49" i="12"/>
  <c r="C80" i="27"/>
  <c r="L10" i="16"/>
  <c r="L14" i="16"/>
  <c r="L32" i="16"/>
  <c r="L36" i="16"/>
  <c r="I22" i="11"/>
  <c r="F71" i="26" s="1"/>
  <c r="H21" i="25"/>
  <c r="D4" i="8"/>
  <c r="F4" i="9"/>
  <c r="L13" i="16"/>
  <c r="L17" i="16"/>
  <c r="L35" i="16"/>
  <c r="L39" i="16"/>
  <c r="H55" i="12"/>
  <c r="H58" i="12" s="1"/>
  <c r="H20" i="25" s="1"/>
  <c r="D5" i="21"/>
  <c r="H5" i="21"/>
  <c r="G75" i="22"/>
  <c r="G74" i="22" s="1"/>
  <c r="G49" i="21"/>
  <c r="G57" i="21" s="1"/>
  <c r="G58" i="21"/>
  <c r="I6" i="21" s="1"/>
  <c r="I58" i="21" s="1"/>
  <c r="K6" i="21" s="1"/>
  <c r="K58" i="21" s="1"/>
  <c r="E5" i="21"/>
  <c r="I5" i="21"/>
  <c r="F5" i="21"/>
  <c r="J5" i="21"/>
  <c r="C5" i="21"/>
  <c r="L20" i="17"/>
  <c r="L31" i="17" s="1"/>
  <c r="H43" i="25" s="1"/>
  <c r="K31" i="17"/>
  <c r="C8" i="17"/>
  <c r="D18" i="17"/>
  <c r="C20" i="17" s="1"/>
  <c r="D21" i="17"/>
  <c r="D7" i="17"/>
  <c r="D8" i="17"/>
  <c r="C21" i="17"/>
  <c r="J51" i="16"/>
  <c r="L9" i="16"/>
  <c r="L31" i="16"/>
  <c r="G38" i="13"/>
  <c r="N10" i="13"/>
  <c r="N21" i="13" s="1"/>
  <c r="N38" i="13" s="1"/>
  <c r="N23" i="13"/>
  <c r="N29" i="13" s="1"/>
  <c r="N31" i="13"/>
  <c r="N33" i="13" s="1"/>
  <c r="H13" i="12"/>
  <c r="H15" i="25" s="1"/>
  <c r="F19" i="26"/>
  <c r="G19" i="26" s="1"/>
  <c r="H23" i="12"/>
  <c r="H30" i="12" s="1"/>
  <c r="D5" i="10"/>
  <c r="H5" i="10"/>
  <c r="E5" i="10"/>
  <c r="I5" i="10"/>
  <c r="G5" i="10"/>
  <c r="C4" i="9"/>
  <c r="D4" i="7"/>
  <c r="C4" i="7"/>
  <c r="H53" i="12" l="1"/>
  <c r="H19" i="25" s="1"/>
  <c r="Y55" i="6"/>
  <c r="C56" i="9"/>
  <c r="C60" i="9" s="1"/>
  <c r="C67" i="9" s="1"/>
  <c r="F60" i="9"/>
  <c r="G67" i="9"/>
  <c r="H17" i="25"/>
  <c r="D64" i="27"/>
  <c r="D68" i="27"/>
  <c r="D65" i="27"/>
  <c r="D69" i="27"/>
  <c r="D63" i="27"/>
  <c r="D61" i="27"/>
  <c r="H13" i="25"/>
  <c r="D75" i="27"/>
  <c r="D77" i="27"/>
  <c r="D80" i="27"/>
  <c r="D60" i="27"/>
  <c r="D62" i="27"/>
  <c r="I23" i="11"/>
  <c r="L40" i="16"/>
  <c r="H42" i="25" s="1"/>
  <c r="L18" i="16"/>
  <c r="H41" i="25" s="1"/>
  <c r="G114" i="22"/>
  <c r="G115" i="22" s="1"/>
  <c r="F67" i="9" l="1"/>
  <c r="H14" i="25"/>
  <c r="F8" i="18" l="1"/>
  <c r="F17" i="18" s="1"/>
  <c r="F27" i="18" l="1"/>
  <c r="F47" i="18" s="1"/>
  <c r="F50" i="18" s="1"/>
  <c r="H45" i="25" s="1"/>
</calcChain>
</file>

<file path=xl/comments1.xml><?xml version="1.0" encoding="utf-8"?>
<comments xmlns="http://schemas.openxmlformats.org/spreadsheetml/2006/main">
  <authors>
    <author>usuario</author>
  </authors>
  <commentList>
    <comment ref="A4" authorId="0" shapeId="0">
      <text>
        <r>
          <rPr>
            <sz val="9"/>
            <color indexed="81"/>
            <rFont val="Calibri"/>
            <family val="2"/>
            <scheme val="minor"/>
          </rPr>
          <t>En moneda de presentación de E.F.</t>
        </r>
      </text>
    </comment>
  </commentList>
</comments>
</file>

<file path=xl/comments2.xml><?xml version="1.0" encoding="utf-8"?>
<comments xmlns="http://schemas.openxmlformats.org/spreadsheetml/2006/main">
  <authors>
    <author>usuario</author>
  </authors>
  <commentList>
    <comment ref="B26" authorId="0" shapeId="0">
      <text>
        <r>
          <rPr>
            <b/>
            <sz val="8"/>
            <color indexed="81"/>
            <rFont val="Tahoma"/>
            <family val="2"/>
          </rPr>
          <t>Sin signo</t>
        </r>
      </text>
    </comment>
    <comment ref="B31" authorId="0" shapeId="0">
      <text>
        <r>
          <rPr>
            <b/>
            <sz val="8"/>
            <color indexed="81"/>
            <rFont val="Tahoma"/>
            <family val="2"/>
          </rPr>
          <t>Sin signo</t>
        </r>
      </text>
    </comment>
    <comment ref="B39" authorId="0" shapeId="0">
      <text>
        <r>
          <rPr>
            <b/>
            <sz val="8"/>
            <color indexed="81"/>
            <rFont val="Tahoma"/>
            <family val="2"/>
          </rPr>
          <t>Gastos con signo negativo e ingresos con signo positivo</t>
        </r>
      </text>
    </comment>
    <comment ref="B46" authorId="0" shapeId="0">
      <text>
        <r>
          <rPr>
            <b/>
            <sz val="8"/>
            <color indexed="81"/>
            <rFont val="Tahoma"/>
            <family val="2"/>
          </rPr>
          <t>Perdidas con signo negativo y ganancias con signo positivo</t>
        </r>
      </text>
    </comment>
    <comment ref="B58" authorId="0" shapeId="0">
      <text>
        <r>
          <rPr>
            <b/>
            <sz val="8"/>
            <color indexed="81"/>
            <rFont val="Tahoma"/>
            <family val="2"/>
          </rPr>
          <t>Sin signo</t>
        </r>
      </text>
    </comment>
  </commentList>
</comments>
</file>

<file path=xl/comments3.xml><?xml version="1.0" encoding="utf-8"?>
<comments xmlns="http://schemas.openxmlformats.org/spreadsheetml/2006/main">
  <authors>
    <author>usuario</author>
    <author/>
  </authors>
  <commentList>
    <comment ref="C4" authorId="0" shapeId="0">
      <text>
        <r>
          <rPr>
            <sz val="9"/>
            <color indexed="81"/>
            <rFont val="Calibri"/>
            <family val="2"/>
            <scheme val="minor"/>
          </rPr>
          <t>En moneda de presentación de E.F.</t>
        </r>
      </text>
    </comment>
    <comment ref="B9" authorId="1" shapeId="0">
      <text>
        <r>
          <rPr>
            <sz val="10"/>
            <color indexed="81"/>
            <rFont val="Calibri"/>
            <family val="2"/>
            <scheme val="minor"/>
          </rPr>
          <t>Puede modificar aquellos nombres de cuentas que no aparecen como títulos.</t>
        </r>
      </text>
    </comment>
  </commentList>
</comments>
</file>

<file path=xl/comments4.xml><?xml version="1.0" encoding="utf-8"?>
<comments xmlns="http://schemas.openxmlformats.org/spreadsheetml/2006/main">
  <authors>
    <author>usuario</author>
  </authors>
  <commentList>
    <comment ref="K6" authorId="0" shapeId="0">
      <text>
        <r>
          <rPr>
            <sz val="9"/>
            <color indexed="81"/>
            <rFont val="Calibri"/>
            <family val="2"/>
            <scheme val="minor"/>
          </rPr>
          <t>En moneda de presentación de E.F.</t>
        </r>
      </text>
    </comment>
  </commentList>
</comments>
</file>

<file path=xl/comments5.xml><?xml version="1.0" encoding="utf-8"?>
<comments xmlns="http://schemas.openxmlformats.org/spreadsheetml/2006/main">
  <authors>
    <author>usuario</author>
    <author>F46068</author>
  </authors>
  <commentList>
    <comment ref="C6" authorId="0" shapeId="0">
      <text>
        <r>
          <rPr>
            <sz val="10"/>
            <color indexed="81"/>
            <rFont val="Calibri"/>
            <family val="2"/>
            <scheme val="minor"/>
          </rPr>
          <t>Indicar si corresponde a un préstamo amortizable o a financiamiento de capital de giro</t>
        </r>
      </text>
    </comment>
    <comment ref="I6" authorId="1" shapeId="0">
      <text>
        <r>
          <rPr>
            <sz val="10"/>
            <color indexed="81"/>
            <rFont val="Calibri"/>
            <family val="2"/>
            <scheme val="minor"/>
          </rPr>
          <t>con signo negativo</t>
        </r>
      </text>
    </comment>
    <comment ref="K6" authorId="1" shapeId="0">
      <text>
        <r>
          <rPr>
            <sz val="10"/>
            <color indexed="81"/>
            <rFont val="Calibri"/>
            <family val="2"/>
            <scheme val="minor"/>
          </rPr>
          <t>el tipo de cambio corresponderá al de la moneda de origen respecto al peso uruguayo</t>
        </r>
        <r>
          <rPr>
            <sz val="8"/>
            <color indexed="81"/>
            <rFont val="Tahoma"/>
            <family val="2"/>
          </rPr>
          <t xml:space="preserve">
</t>
        </r>
      </text>
    </comment>
    <comment ref="M6" authorId="0" shapeId="0">
      <text>
        <r>
          <rPr>
            <sz val="10"/>
            <color indexed="81"/>
            <rFont val="Calibri"/>
            <family val="2"/>
            <scheme val="minor"/>
          </rPr>
          <t>Fija o Variable</t>
        </r>
      </text>
    </comment>
  </commentList>
</comments>
</file>

<file path=xl/comments6.xml><?xml version="1.0" encoding="utf-8"?>
<comments xmlns="http://schemas.openxmlformats.org/spreadsheetml/2006/main">
  <authors>
    <author>usuario</author>
  </authors>
  <commentList>
    <comment ref="D24" authorId="0" shapeId="0">
      <text>
        <r>
          <rPr>
            <sz val="9"/>
            <color indexed="81"/>
            <rFont val="Tahoma"/>
            <family val="2"/>
          </rPr>
          <t>Indicar si corresponde a un préstamo amortizable o a financiamiento de capital de giro</t>
        </r>
      </text>
    </comment>
  </commentList>
</comments>
</file>

<file path=xl/comments7.xml><?xml version="1.0" encoding="utf-8"?>
<comments xmlns="http://schemas.openxmlformats.org/spreadsheetml/2006/main">
  <authors>
    <author>Administrador</author>
  </authors>
  <commentList>
    <comment ref="A60" authorId="0" shapeId="0">
      <text>
        <r>
          <rPr>
            <b/>
            <sz val="8"/>
            <color indexed="81"/>
            <rFont val="Tahoma"/>
            <family val="2"/>
          </rPr>
          <t>Administrador:</t>
        </r>
        <r>
          <rPr>
            <sz val="8"/>
            <color indexed="81"/>
            <rFont val="Tahoma"/>
            <family val="2"/>
          </rPr>
          <t xml:space="preserve">
Rubros del Temporal de BROU 11301 y 11302</t>
        </r>
      </text>
    </comment>
    <comment ref="A61" authorId="0" shapeId="0">
      <text>
        <r>
          <rPr>
            <b/>
            <sz val="8"/>
            <color indexed="81"/>
            <rFont val="Tahoma"/>
            <family val="2"/>
          </rPr>
          <t>Administrador:</t>
        </r>
        <r>
          <rPr>
            <sz val="8"/>
            <color indexed="81"/>
            <rFont val="Tahoma"/>
            <family val="2"/>
          </rPr>
          <t xml:space="preserve">
Rubros del Temporal de BROU 11303 y 11304</t>
        </r>
      </text>
    </comment>
    <comment ref="A62" authorId="0" shapeId="0">
      <text>
        <r>
          <rPr>
            <b/>
            <sz val="8"/>
            <color indexed="81"/>
            <rFont val="Tahoma"/>
            <family val="2"/>
          </rPr>
          <t>Administrador:</t>
        </r>
        <r>
          <rPr>
            <sz val="8"/>
            <color indexed="81"/>
            <rFont val="Tahoma"/>
            <family val="2"/>
          </rPr>
          <t xml:space="preserve">
Rubros del Temporal de BROU 11301 y 11302</t>
        </r>
      </text>
    </comment>
    <comment ref="A63" authorId="0" shapeId="0">
      <text>
        <r>
          <rPr>
            <b/>
            <sz val="8"/>
            <color indexed="81"/>
            <rFont val="Tahoma"/>
            <family val="2"/>
          </rPr>
          <t>Administrador:</t>
        </r>
        <r>
          <rPr>
            <sz val="8"/>
            <color indexed="81"/>
            <rFont val="Tahoma"/>
            <family val="2"/>
          </rPr>
          <t xml:space="preserve">
Rubros del Temporal de BROU 11303 y 11304</t>
        </r>
      </text>
    </comment>
    <comment ref="A64" authorId="0" shapeId="0">
      <text>
        <r>
          <rPr>
            <b/>
            <sz val="8"/>
            <color indexed="81"/>
            <rFont val="Tahoma"/>
            <family val="2"/>
          </rPr>
          <t>Administrador:</t>
        </r>
        <r>
          <rPr>
            <sz val="8"/>
            <color indexed="81"/>
            <rFont val="Tahoma"/>
            <family val="2"/>
          </rPr>
          <t xml:space="preserve">
Rubros del Temporal de BROU 11303 y 11304</t>
        </r>
      </text>
    </comment>
    <comment ref="A65" authorId="0" shapeId="0">
      <text>
        <r>
          <rPr>
            <b/>
            <sz val="8"/>
            <color indexed="81"/>
            <rFont val="Tahoma"/>
            <family val="2"/>
          </rPr>
          <t>Administrador:</t>
        </r>
        <r>
          <rPr>
            <sz val="8"/>
            <color indexed="81"/>
            <rFont val="Tahoma"/>
            <family val="2"/>
          </rPr>
          <t xml:space="preserve">
Rubros del Temporal de BROU 11303 y 11304</t>
        </r>
      </text>
    </comment>
    <comment ref="A66" authorId="0" shapeId="0">
      <text>
        <r>
          <rPr>
            <b/>
            <sz val="8"/>
            <color indexed="81"/>
            <rFont val="Tahoma"/>
            <family val="2"/>
          </rPr>
          <t>Administrador:</t>
        </r>
        <r>
          <rPr>
            <sz val="8"/>
            <color indexed="81"/>
            <rFont val="Tahoma"/>
            <family val="2"/>
          </rPr>
          <t xml:space="preserve">
Rubros del Temporal de BROU 11303 y 11304</t>
        </r>
      </text>
    </comment>
    <comment ref="A67" authorId="0" shapeId="0">
      <text>
        <r>
          <rPr>
            <b/>
            <sz val="8"/>
            <color indexed="81"/>
            <rFont val="Tahoma"/>
            <family val="2"/>
          </rPr>
          <t>Administrador:</t>
        </r>
        <r>
          <rPr>
            <sz val="8"/>
            <color indexed="81"/>
            <rFont val="Tahoma"/>
            <family val="2"/>
          </rPr>
          <t xml:space="preserve">
Rubros del Temporal de BROU 11303 y 11304</t>
        </r>
      </text>
    </comment>
    <comment ref="A68" authorId="0" shapeId="0">
      <text>
        <r>
          <rPr>
            <b/>
            <sz val="8"/>
            <color indexed="81"/>
            <rFont val="Tahoma"/>
            <family val="2"/>
          </rPr>
          <t>Administrador:</t>
        </r>
        <r>
          <rPr>
            <sz val="8"/>
            <color indexed="81"/>
            <rFont val="Tahoma"/>
            <family val="2"/>
          </rPr>
          <t xml:space="preserve">
Rubros del Temporal de BROU 11303 y 11304</t>
        </r>
      </text>
    </comment>
    <comment ref="A69" authorId="0" shapeId="0">
      <text>
        <r>
          <rPr>
            <b/>
            <sz val="8"/>
            <color indexed="81"/>
            <rFont val="Tahoma"/>
            <family val="2"/>
          </rPr>
          <t>Administrador:</t>
        </r>
        <r>
          <rPr>
            <sz val="8"/>
            <color indexed="81"/>
            <rFont val="Tahoma"/>
            <family val="2"/>
          </rPr>
          <t xml:space="preserve">
Rubros del Temporal de BROU 11303 y 11304</t>
        </r>
      </text>
    </comment>
    <comment ref="A74" authorId="0" shapeId="0">
      <text>
        <r>
          <rPr>
            <b/>
            <sz val="8"/>
            <color indexed="81"/>
            <rFont val="Tahoma"/>
            <family val="2"/>
          </rPr>
          <t>Administrador:</t>
        </r>
        <r>
          <rPr>
            <sz val="8"/>
            <color indexed="81"/>
            <rFont val="Tahoma"/>
            <family val="2"/>
          </rPr>
          <t xml:space="preserve">
Rubros del Temporal de BROU 11303 y 11304</t>
        </r>
      </text>
    </comment>
    <comment ref="A75" authorId="0" shapeId="0">
      <text>
        <r>
          <rPr>
            <b/>
            <sz val="8"/>
            <color indexed="81"/>
            <rFont val="Tahoma"/>
            <family val="2"/>
          </rPr>
          <t>Administrador:</t>
        </r>
        <r>
          <rPr>
            <sz val="8"/>
            <color indexed="81"/>
            <rFont val="Tahoma"/>
            <family val="2"/>
          </rPr>
          <t xml:space="preserve">
Rubros del Temporal de BROU 11303 y 11304</t>
        </r>
      </text>
    </comment>
    <comment ref="A76" authorId="0" shapeId="0">
      <text>
        <r>
          <rPr>
            <b/>
            <sz val="8"/>
            <color indexed="81"/>
            <rFont val="Tahoma"/>
            <family val="2"/>
          </rPr>
          <t>Administrador:</t>
        </r>
        <r>
          <rPr>
            <sz val="8"/>
            <color indexed="81"/>
            <rFont val="Tahoma"/>
            <family val="2"/>
          </rPr>
          <t xml:space="preserve">
Rubros del Temporal de BROU 11303 y 11304</t>
        </r>
      </text>
    </comment>
    <comment ref="A77" authorId="0" shapeId="0">
      <text>
        <r>
          <rPr>
            <b/>
            <sz val="8"/>
            <color indexed="81"/>
            <rFont val="Tahoma"/>
            <family val="2"/>
          </rPr>
          <t>Administrador:</t>
        </r>
        <r>
          <rPr>
            <sz val="8"/>
            <color indexed="81"/>
            <rFont val="Tahoma"/>
            <family val="2"/>
          </rPr>
          <t xml:space="preserve">
Rubros del Temporal de BROU 11303 y 11304</t>
        </r>
      </text>
    </comment>
    <comment ref="A78" authorId="0" shapeId="0">
      <text>
        <r>
          <rPr>
            <b/>
            <sz val="8"/>
            <color indexed="81"/>
            <rFont val="Tahoma"/>
            <family val="2"/>
          </rPr>
          <t>Administrador:</t>
        </r>
        <r>
          <rPr>
            <sz val="8"/>
            <color indexed="81"/>
            <rFont val="Tahoma"/>
            <family val="2"/>
          </rPr>
          <t xml:space="preserve">
Rubros del Temporal de BROU 11303 y 11304</t>
        </r>
      </text>
    </comment>
    <comment ref="A79" authorId="0" shapeId="0">
      <text>
        <r>
          <rPr>
            <b/>
            <sz val="8"/>
            <color indexed="81"/>
            <rFont val="Tahoma"/>
            <family val="2"/>
          </rPr>
          <t>Administrador:</t>
        </r>
        <r>
          <rPr>
            <sz val="8"/>
            <color indexed="81"/>
            <rFont val="Tahoma"/>
            <family val="2"/>
          </rPr>
          <t xml:space="preserve">
Rubros del Temporal de BROU 11303 y 11304</t>
        </r>
      </text>
    </comment>
    <comment ref="A80" authorId="0" shapeId="0">
      <text>
        <r>
          <rPr>
            <b/>
            <sz val="8"/>
            <color indexed="81"/>
            <rFont val="Tahoma"/>
            <family val="2"/>
          </rPr>
          <t>Administrador:</t>
        </r>
        <r>
          <rPr>
            <sz val="8"/>
            <color indexed="81"/>
            <rFont val="Tahoma"/>
            <family val="2"/>
          </rPr>
          <t xml:space="preserve">
Rubros del Temporal de BROU 11303 y 11304</t>
        </r>
      </text>
    </comment>
  </commentList>
</comments>
</file>

<file path=xl/sharedStrings.xml><?xml version="1.0" encoding="utf-8"?>
<sst xmlns="http://schemas.openxmlformats.org/spreadsheetml/2006/main" count="1643" uniqueCount="1033">
  <si>
    <t>Estimado cliente:</t>
  </si>
  <si>
    <t>Este formulario para la elaboración de los Estados Contables deberá presentarse para cualquier tipo de empresa que aplique NIIF para PYMES y que solicite asistencia crediticia a nuestra Institución.</t>
  </si>
  <si>
    <r>
      <t xml:space="preserve">Se deberán completar e imprimir </t>
    </r>
    <r>
      <rPr>
        <b/>
        <sz val="11"/>
        <color theme="1"/>
        <rFont val="Calibri"/>
        <family val="2"/>
        <scheme val="minor"/>
      </rPr>
      <t>todas</t>
    </r>
    <r>
      <rPr>
        <sz val="11"/>
        <color theme="1"/>
        <rFont val="Calibri"/>
        <family val="2"/>
        <scheme val="minor"/>
      </rPr>
      <t xml:space="preserve"> las hojas, diferenciando, dependiendo del tipo de empresa, lo siguiente:</t>
    </r>
  </si>
  <si>
    <t>INFORMACIÓN GENERAL DE LA SOCIEDAD</t>
  </si>
  <si>
    <t>NOMBRE O RAZÓN SOCIAL:</t>
  </si>
  <si>
    <t>NATURALEZA JURÍDICA:</t>
  </si>
  <si>
    <t>DOMICILIO:</t>
  </si>
  <si>
    <t>DEPARTAMENTO:</t>
  </si>
  <si>
    <t>LOCALIDAD:</t>
  </si>
  <si>
    <t>TELÉFONO Y FAX:</t>
  </si>
  <si>
    <t>MAIL:</t>
  </si>
  <si>
    <t>FECHA DE ESTADOS FINANCIEROS:</t>
  </si>
  <si>
    <t>NÚMERO DE RUT:</t>
  </si>
  <si>
    <t>GIRO PRINCIPAL:</t>
  </si>
  <si>
    <t>GIROS ACCESORIOS:</t>
  </si>
  <si>
    <t>CAPACIDAD INSTALADA:</t>
  </si>
  <si>
    <t>PERSONAL OCUPADO:</t>
  </si>
  <si>
    <t>En Producción</t>
  </si>
  <si>
    <t>En Administración</t>
  </si>
  <si>
    <t xml:space="preserve">ESTADO DE LA CONTABILIDAD:  </t>
  </si>
  <si>
    <t xml:space="preserve">    Libros Certificados    </t>
  </si>
  <si>
    <t xml:space="preserve">    Moneda de los Estados Contables     </t>
  </si>
  <si>
    <t xml:space="preserve">    Contab. Suficiente sin Libros Cert.    </t>
  </si>
  <si>
    <t xml:space="preserve">    Tipo de Cambio de Cierre     </t>
  </si>
  <si>
    <t xml:space="preserve">    Contabilidad Estimada    </t>
  </si>
  <si>
    <t>INTEGRACIÓN: Directorio, Síndicos, Socios, Administrad, Apoderados</t>
  </si>
  <si>
    <t>CARGO</t>
  </si>
  <si>
    <t>VTO.</t>
  </si>
  <si>
    <t>VENTAS Y RESULTADOS DE LOS ÚLTIMOS CINCO EJERCICIOS</t>
  </si>
  <si>
    <t>Ejercicio</t>
  </si>
  <si>
    <t>Ventas</t>
  </si>
  <si>
    <t>Resultados</t>
  </si>
  <si>
    <t>INTEGRA GRUPO ECONÓMICO</t>
  </si>
  <si>
    <t>SI</t>
  </si>
  <si>
    <t>NO</t>
  </si>
  <si>
    <t>Empresas Vinculadas, Controlantes o Controladas</t>
  </si>
  <si>
    <t>País</t>
  </si>
  <si>
    <t>Actividad</t>
  </si>
  <si>
    <t>US$</t>
  </si>
  <si>
    <t>$</t>
  </si>
  <si>
    <t>ACTIVO</t>
  </si>
  <si>
    <t>ACTIVO CORRIENTE</t>
  </si>
  <si>
    <t>EFECTIVO Y EQUIVALENTES AL EFECTIVO</t>
  </si>
  <si>
    <t>Caja</t>
  </si>
  <si>
    <t>BROU</t>
  </si>
  <si>
    <t>Otros Bancos</t>
  </si>
  <si>
    <t>………………………………………………….</t>
  </si>
  <si>
    <t>Total Efectivo y Equivalentes al Efectivo</t>
  </si>
  <si>
    <t>INVERSIONES TEMPORARIAS</t>
  </si>
  <si>
    <t>Depósitos Bancarios</t>
  </si>
  <si>
    <t>Valores Públicos</t>
  </si>
  <si>
    <t>Menos:</t>
  </si>
  <si>
    <t>Previsión para desvalorizaciones</t>
  </si>
  <si>
    <t xml:space="preserve">Total Inv Temporarias    </t>
  </si>
  <si>
    <t>DEUDORES COMERCIALES</t>
  </si>
  <si>
    <t xml:space="preserve">Deudores Simples Plaza </t>
  </si>
  <si>
    <t>Deudores por Exportaciones</t>
  </si>
  <si>
    <t>Documentos a Cobrar</t>
  </si>
  <si>
    <t>Prevision para Deudores Incobrables</t>
  </si>
  <si>
    <t>Total Deudores Comerciales</t>
  </si>
  <si>
    <t>OTRAS CUENTAS POR COBRAR</t>
  </si>
  <si>
    <t>Empresas Controlantes/Controladas</t>
  </si>
  <si>
    <t>Depositos en Garantia</t>
  </si>
  <si>
    <t>Pagos adelantados</t>
  </si>
  <si>
    <t>Saldos Deudores Directores o Socios</t>
  </si>
  <si>
    <t>Impuestos Adelantados</t>
  </si>
  <si>
    <t>Otros Créditos</t>
  </si>
  <si>
    <t>Total Cuentas por Cobrar</t>
  </si>
  <si>
    <t>INVENTARIOS</t>
  </si>
  <si>
    <t>Mercadería de reventa</t>
  </si>
  <si>
    <t>Productos terminados</t>
  </si>
  <si>
    <t>Productos en proceso</t>
  </si>
  <si>
    <t>Materias Primas</t>
  </si>
  <si>
    <t>Total Inventarios</t>
  </si>
  <si>
    <t>ACTIVOS BIOLÓGICOS</t>
  </si>
  <si>
    <t>Semovientes</t>
  </si>
  <si>
    <t>Lanas y Cueros</t>
  </si>
  <si>
    <t>Productos Lácteos</t>
  </si>
  <si>
    <t>Granos</t>
  </si>
  <si>
    <t>Otros Productos agropecuarios</t>
  </si>
  <si>
    <t>Insumos</t>
  </si>
  <si>
    <t>Cultivos</t>
  </si>
  <si>
    <t>Prevision p/desvalorizaciones</t>
  </si>
  <si>
    <t xml:space="preserve">Total Activos Biológicos    </t>
  </si>
  <si>
    <t xml:space="preserve">    TOTAL ACTIVO CORRIENTE</t>
  </si>
  <si>
    <t>ACTIVO NO CORRIENTE</t>
  </si>
  <si>
    <t>DEUDORES COMERCIALES Y OTRAS CUENTAS POR COBRAR</t>
  </si>
  <si>
    <t>Activo por Impuestos Diferidos</t>
  </si>
  <si>
    <t>Total Otras Cuentas por Cobrar</t>
  </si>
  <si>
    <t>INVENTARIOS  Y ACTIVOS BIOLÓGICOS</t>
  </si>
  <si>
    <t>Mercaderia de Reventa</t>
  </si>
  <si>
    <t>Productos Terminados</t>
  </si>
  <si>
    <t>Productos en Proceso</t>
  </si>
  <si>
    <t>Bosques Forestales</t>
  </si>
  <si>
    <t>INVERSIONES A LARGO PLAZO</t>
  </si>
  <si>
    <t>Depositos Bancarios</t>
  </si>
  <si>
    <t>Inmuebles no afectados al giro</t>
  </si>
  <si>
    <t>Valores orig. y revaluados s/anexo</t>
  </si>
  <si>
    <t>Menos: Amort. Acum.</t>
  </si>
  <si>
    <t>Inversiones en asociadas</t>
  </si>
  <si>
    <t>Inv. en entidades controladas de forma conjunta</t>
  </si>
  <si>
    <t>Titulos y Acciones</t>
  </si>
  <si>
    <t>Prevision para Desvalorizaciones</t>
  </si>
  <si>
    <t>Intereses percibidos por adelantado</t>
  </si>
  <si>
    <t>Total Inversiones Largo Plazo</t>
  </si>
  <si>
    <t>PROPIEDADES, PLANTA Y EQUIPOS (Ver anexo)</t>
  </si>
  <si>
    <t>Valores originales y revaluados</t>
  </si>
  <si>
    <t xml:space="preserve">Menos: </t>
  </si>
  <si>
    <t>Amortizaciones Acumuladas</t>
  </si>
  <si>
    <t>Total Propiedades, Planta y Equipos</t>
  </si>
  <si>
    <t>INTANGIBLES (Ver anexo)</t>
  </si>
  <si>
    <t>Patentes, marcas y licencias</t>
  </si>
  <si>
    <t>Gastos de investigacion</t>
  </si>
  <si>
    <t xml:space="preserve">Total Intangibles      </t>
  </si>
  <si>
    <t>TOTAL ACTIVO NO CORRIENTE</t>
  </si>
  <si>
    <t>TOTAL ACTIVO</t>
  </si>
  <si>
    <t>ANEXO I SEMOVIENTES</t>
  </si>
  <si>
    <t>Cantidad</t>
  </si>
  <si>
    <t>Precio                                 unitario</t>
  </si>
  <si>
    <t>Importe                       total</t>
  </si>
  <si>
    <t>Realizable en un año</t>
  </si>
  <si>
    <t>ANEXO II LANAS / CUEROS</t>
  </si>
  <si>
    <t>Kilos / Cantidad</t>
  </si>
  <si>
    <t>Precio por kilo / Precio unitario</t>
  </si>
  <si>
    <t>Importe total</t>
  </si>
  <si>
    <t>Control ecuación de stock vacunos</t>
  </si>
  <si>
    <t>(A valor de mercado)</t>
  </si>
  <si>
    <t>VACUNOS</t>
  </si>
  <si>
    <t>Lana corriedale</t>
  </si>
  <si>
    <t>EI</t>
  </si>
  <si>
    <t>Toros de 1 a 2 años</t>
  </si>
  <si>
    <t>Lana merino</t>
  </si>
  <si>
    <t>Compras</t>
  </si>
  <si>
    <t>Toros de más de 2 años</t>
  </si>
  <si>
    <t>Otros</t>
  </si>
  <si>
    <t>Nacimientos</t>
  </si>
  <si>
    <t>Vacas</t>
  </si>
  <si>
    <t>Cueros ovinos</t>
  </si>
  <si>
    <t>Muertes</t>
  </si>
  <si>
    <t>Vacas de invernada</t>
  </si>
  <si>
    <t>Cueros vacunos</t>
  </si>
  <si>
    <t>Consumos</t>
  </si>
  <si>
    <t>Bueyes</t>
  </si>
  <si>
    <t>Otros (Especificar)</t>
  </si>
  <si>
    <t>EF</t>
  </si>
  <si>
    <t>Novillos de más de 3 años</t>
  </si>
  <si>
    <t xml:space="preserve">Total Lanas y Cueros    </t>
  </si>
  <si>
    <t>Novillos de 2 a 3 años</t>
  </si>
  <si>
    <t>CONTROL</t>
  </si>
  <si>
    <t>Novillos de 1 a 2 años</t>
  </si>
  <si>
    <t>ANEXO III PRODUCTOS LACTEOS</t>
  </si>
  <si>
    <t>Precio unitario</t>
  </si>
  <si>
    <t>Vaquillonas de más de 2 años</t>
  </si>
  <si>
    <t>Vaquillonas de 1 a 2 años</t>
  </si>
  <si>
    <t>Terneros/as</t>
  </si>
  <si>
    <t>VACUNOS LECHEROS</t>
  </si>
  <si>
    <t xml:space="preserve">Total Productos Lácteos    </t>
  </si>
  <si>
    <t>Toros</t>
  </si>
  <si>
    <t>Vacas en ordeñe</t>
  </si>
  <si>
    <t>ANEXO IV GRANOS</t>
  </si>
  <si>
    <t>Clase</t>
  </si>
  <si>
    <t>Ton</t>
  </si>
  <si>
    <t>Precio por tonelada</t>
  </si>
  <si>
    <t>Vacas secas</t>
  </si>
  <si>
    <t>Trigo</t>
  </si>
  <si>
    <t>Maiz</t>
  </si>
  <si>
    <t>Terneros menores de 1 año</t>
  </si>
  <si>
    <t>Cebada</t>
  </si>
  <si>
    <t>Terneras menores de 1 año</t>
  </si>
  <si>
    <t>Arroz</t>
  </si>
  <si>
    <t>OVINOS</t>
  </si>
  <si>
    <t xml:space="preserve">Total Granos    </t>
  </si>
  <si>
    <t>Carneros</t>
  </si>
  <si>
    <t>Ovejas</t>
  </si>
  <si>
    <t xml:space="preserve">ANEXO V OTROS PRODUCTOS                   </t>
  </si>
  <si>
    <t>Ovejas en descarte</t>
  </si>
  <si>
    <t>Capones</t>
  </si>
  <si>
    <t>Borregas de 2 a 4 dientes</t>
  </si>
  <si>
    <t>Borregas dientes de leche</t>
  </si>
  <si>
    <t>Borregos</t>
  </si>
  <si>
    <t xml:space="preserve">Total Otros Productos    </t>
  </si>
  <si>
    <t>Corderos</t>
  </si>
  <si>
    <t>ANEXO VI INSUMOS</t>
  </si>
  <si>
    <t>PORCINOS</t>
  </si>
  <si>
    <t>Cerdos</t>
  </si>
  <si>
    <t>Cachorros</t>
  </si>
  <si>
    <t>Lechones</t>
  </si>
  <si>
    <t>EQUINOS</t>
  </si>
  <si>
    <t xml:space="preserve">Total Insumos    </t>
  </si>
  <si>
    <t>REPRODUCTORES</t>
  </si>
  <si>
    <t xml:space="preserve">Total Semovientes    </t>
  </si>
  <si>
    <t>ANEXO VII CULTIVOS EN PROCESO (COSTO DE PRODUCCION)</t>
  </si>
  <si>
    <t>GRANIFEROS Y FORRAJEROS</t>
  </si>
  <si>
    <t>HORTICOLAS</t>
  </si>
  <si>
    <t>FRUTICOLAS</t>
  </si>
  <si>
    <t>INVERNACULOS HORTICOLAS</t>
  </si>
  <si>
    <t>TRIGO</t>
  </si>
  <si>
    <t>CEBADA</t>
  </si>
  <si>
    <t>ARROZ</t>
  </si>
  <si>
    <t>OTROS</t>
  </si>
  <si>
    <t>Hás</t>
  </si>
  <si>
    <t>Importe</t>
  </si>
  <si>
    <t xml:space="preserve">Hás </t>
  </si>
  <si>
    <t>M2</t>
  </si>
  <si>
    <t>Preparación de Suelos</t>
  </si>
  <si>
    <t>Siembra</t>
  </si>
  <si>
    <t>Desarrollo Vegetativo</t>
  </si>
  <si>
    <t>Cosecha</t>
  </si>
  <si>
    <t>Post Cosecha</t>
  </si>
  <si>
    <t xml:space="preserve">Total </t>
  </si>
  <si>
    <t>Total</t>
  </si>
  <si>
    <t>PASIVO</t>
  </si>
  <si>
    <t>PASIVO CORRIENTE</t>
  </si>
  <si>
    <t>ACREEDORES COMERCIALES</t>
  </si>
  <si>
    <t>Proveedores por Importaciones</t>
  </si>
  <si>
    <t>Deuds. Contratos de Cambio Import.</t>
  </si>
  <si>
    <t>Proveedores de Plaza</t>
  </si>
  <si>
    <t>Documentos a Pagar</t>
  </si>
  <si>
    <t>Intereses a vencer</t>
  </si>
  <si>
    <t>Total Acreedores Comerciales</t>
  </si>
  <si>
    <t>PASIVOS FINANCIEROS</t>
  </si>
  <si>
    <t>Otras Obligaciones Financieras</t>
  </si>
  <si>
    <t>Intereses a Pagar BROU</t>
  </si>
  <si>
    <t>Intereses a Pagar Otros Bancos</t>
  </si>
  <si>
    <t>Documentos a pagar</t>
  </si>
  <si>
    <t>Intereses a Vencer</t>
  </si>
  <si>
    <t xml:space="preserve">Otros Bancos </t>
  </si>
  <si>
    <t>Total Pasivos Financieros</t>
  </si>
  <si>
    <t>OTRAS CUENTAS POR PAGAR</t>
  </si>
  <si>
    <t>Dividendos a Pagar</t>
  </si>
  <si>
    <t>Cobros anticipados</t>
  </si>
  <si>
    <t>Sueldos y Jornales a pagar</t>
  </si>
  <si>
    <t>Acreedores por Cargas Sociales</t>
  </si>
  <si>
    <t>Acreedores Fiscales</t>
  </si>
  <si>
    <t>Saldos Acreedores Directores o Socios</t>
  </si>
  <si>
    <t>Otras deudas</t>
  </si>
  <si>
    <t>Total Otras Cuentas por Pagar</t>
  </si>
  <si>
    <t>PREVISIONES</t>
  </si>
  <si>
    <t>Indemnización por despido</t>
  </si>
  <si>
    <t>Responsabilidad frente a terceros</t>
  </si>
  <si>
    <t>Licencias y aguinaldos</t>
  </si>
  <si>
    <t>Total Previsiones</t>
  </si>
  <si>
    <t xml:space="preserve"> TOTAL PASIVO CORRIENTE </t>
  </si>
  <si>
    <t>PASIVO NO CORRIENTE</t>
  </si>
  <si>
    <t>Pasivos por Impuestos Diferidos</t>
  </si>
  <si>
    <t xml:space="preserve"> TOTAL PASIVO NO CORRIENTE </t>
  </si>
  <si>
    <t>TOTAL PASIVO</t>
  </si>
  <si>
    <t>APORTE DE PROPIETARIOS</t>
  </si>
  <si>
    <t>Capital</t>
  </si>
  <si>
    <t>Capital Integrado</t>
  </si>
  <si>
    <t>Capital Suscripto</t>
  </si>
  <si>
    <t>Aportes a capitalizar</t>
  </si>
  <si>
    <t>Adelantos Irrevocables</t>
  </si>
  <si>
    <t>AJUSTES AL PATRIMONIO</t>
  </si>
  <si>
    <t>Revaluaciones Fiscales</t>
  </si>
  <si>
    <t>Revaluaciones Voluntarias</t>
  </si>
  <si>
    <t>GANANCIAS RETENIDAS</t>
  </si>
  <si>
    <t>Reservas</t>
  </si>
  <si>
    <t>Legales</t>
  </si>
  <si>
    <t>Voluntarias libres</t>
  </si>
  <si>
    <t>Resultados Acumulados</t>
  </si>
  <si>
    <t>Resultados ejercicios anteriores</t>
  </si>
  <si>
    <t>Resultados del ejercicio</t>
  </si>
  <si>
    <t>Dist. Anticipada / Dividendos</t>
  </si>
  <si>
    <t>TOTAL PATRIMONIO</t>
  </si>
  <si>
    <t>TOTAL PASIVO Y PATRIMONIO</t>
  </si>
  <si>
    <t>CTAS DE ORDEN Y CONTINGENCIAS</t>
  </si>
  <si>
    <t>APROBACION DE LOS ESTADOS CONTABLES:</t>
  </si>
  <si>
    <t xml:space="preserve">Los Estados Contables adjuntos, pertenecientes a </t>
  </si>
  <si>
    <t xml:space="preserve">correspondientes al ejercicio finalizado el </t>
  </si>
  <si>
    <t>, fueron  aprobados por el órgano competente,</t>
  </si>
  <si>
    <t>aprobándose la siguiente distribución de utilidades:</t>
  </si>
  <si>
    <t>Dividendos en efectivo</t>
  </si>
  <si>
    <t>Dividendos en acciones</t>
  </si>
  <si>
    <t>Ap. de capital en trám. de ampl.</t>
  </si>
  <si>
    <t>Dietas y otros conceptos</t>
  </si>
  <si>
    <t>INGRESOS DE ACTIVIDADES ORDINARIAS</t>
  </si>
  <si>
    <t>Locales - Comerciales, Industriales, Serv.</t>
  </si>
  <si>
    <t>Ventas Plaza Contado</t>
  </si>
  <si>
    <t>Ventas Plaza Crédito</t>
  </si>
  <si>
    <t>Del Exterior - Comerciales, Industriales, Serv.</t>
  </si>
  <si>
    <t>Exportaciones</t>
  </si>
  <si>
    <t>Ventas agropecuarias</t>
  </si>
  <si>
    <t>Venta de vacunos</t>
  </si>
  <si>
    <t>Venta de lanas</t>
  </si>
  <si>
    <t>Venta de lanares</t>
  </si>
  <si>
    <t>Venta de leche</t>
  </si>
  <si>
    <t>Venta de cosechas</t>
  </si>
  <si>
    <t>Res. por trans. biológica y tenencia (NIC 41)</t>
  </si>
  <si>
    <t>Desctos., Bonific., Imptos. al Consumo, etc.</t>
  </si>
  <si>
    <t>Total Ingresos de Actividades Ordinarias</t>
  </si>
  <si>
    <t>COSTO DE VENTAS</t>
  </si>
  <si>
    <t>Costo de ventas</t>
  </si>
  <si>
    <t>GANANCIA BRUTA</t>
  </si>
  <si>
    <t>GASTOS DE ADMINISTRACION Y VENTAS</t>
  </si>
  <si>
    <t>Gastos de Administración y Ventas</t>
  </si>
  <si>
    <t>Amortizaciones</t>
  </si>
  <si>
    <t>Impuesto al patrimonio</t>
  </si>
  <si>
    <t>Incobrables</t>
  </si>
  <si>
    <t>Total Gastos de administración y ventas</t>
  </si>
  <si>
    <t>OTROS INGRESOS/GASTOS (apertura en Notas)</t>
  </si>
  <si>
    <t>Otros gastos</t>
  </si>
  <si>
    <t>Otros ingresos</t>
  </si>
  <si>
    <t>Total Otros Ingresos/Gastos</t>
  </si>
  <si>
    <t>RESULTADO OPERATIVO</t>
  </si>
  <si>
    <t>RESULTADOS FINANCIEROS</t>
  </si>
  <si>
    <t>Intereses Perdidos</t>
  </si>
  <si>
    <t>Intereses Ganados</t>
  </si>
  <si>
    <t>Gastos Financieros</t>
  </si>
  <si>
    <t>Otros Ingresos Financieros</t>
  </si>
  <si>
    <t>Diferencia de cambio perdidas</t>
  </si>
  <si>
    <t>Diferencia de cambio ganadas</t>
  </si>
  <si>
    <t>Resultado Desvalorización Monetaria</t>
  </si>
  <si>
    <t>Total Resultados Financieros</t>
  </si>
  <si>
    <t>GANANCIA ANTES DE IMPUESTOS</t>
  </si>
  <si>
    <t>Impuesto a la renta</t>
  </si>
  <si>
    <t>RESULTADO</t>
  </si>
  <si>
    <t>OTROS RESULTADOS INTEGRALES</t>
  </si>
  <si>
    <t>RESULTADO INTEGRAL TOTAL</t>
  </si>
  <si>
    <t>GANANCIAS ACUM. AL COMIENZO DEL AÑO</t>
  </si>
  <si>
    <t>DIVIDENDOS</t>
  </si>
  <si>
    <t>GANANCIAS ACUMULADAS AL FINAL DEL AÑO</t>
  </si>
  <si>
    <t>DETALLE DE INGRESOS Y EGRESOS - BASE CAJA
(especificar moneda)</t>
  </si>
  <si>
    <t>DEL PERIODO</t>
  </si>
  <si>
    <t>PROYECTADO EN U$S</t>
  </si>
  <si>
    <t>INGRESOS</t>
  </si>
  <si>
    <t>Venta de ganado lechero</t>
  </si>
  <si>
    <t>Ingresos por servicios</t>
  </si>
  <si>
    <t>Otros ingresos operativos (especificar)</t>
  </si>
  <si>
    <t xml:space="preserve">Total Ingresos Operativos    </t>
  </si>
  <si>
    <t>Ingresos por arrendamientos rurales, pastoreos, etc.</t>
  </si>
  <si>
    <t>Venta de bienes de uso</t>
  </si>
  <si>
    <t>Otros ingresos no operativos (especificar)</t>
  </si>
  <si>
    <t xml:space="preserve">Total Ingresos No Operativos    </t>
  </si>
  <si>
    <t xml:space="preserve">TOTAL INGRESOS    </t>
  </si>
  <si>
    <t>EGRESOS</t>
  </si>
  <si>
    <t>Compra de vacunos</t>
  </si>
  <si>
    <t>Compra de lanares</t>
  </si>
  <si>
    <t>Compra de ganado lechero</t>
  </si>
  <si>
    <t>Compra de otros animales (especificar)</t>
  </si>
  <si>
    <t>Sueldos, jornales, cargas sociales y manutención</t>
  </si>
  <si>
    <t>Honorarios y servicios asimilables</t>
  </si>
  <si>
    <t>Comisiones de compra y venta</t>
  </si>
  <si>
    <t>Servicios de terceros</t>
  </si>
  <si>
    <t>Esquila</t>
  </si>
  <si>
    <t>Sanidad</t>
  </si>
  <si>
    <t>Raciones</t>
  </si>
  <si>
    <t>Riego</t>
  </si>
  <si>
    <t>Semillas y fertilizantes</t>
  </si>
  <si>
    <t>Alambrados</t>
  </si>
  <si>
    <t>Energía, combustibles y lubricantes</t>
  </si>
  <si>
    <t>Repuestos, reparaciones y mantenimiento</t>
  </si>
  <si>
    <t>Seguros</t>
  </si>
  <si>
    <t>Fletes y locomoción</t>
  </si>
  <si>
    <t>Arrendamientos, pastoreos, aparcerías, etc.</t>
  </si>
  <si>
    <t>Otros egresos operativos (especificar)</t>
  </si>
  <si>
    <t xml:space="preserve">Total Egresos Operativos    </t>
  </si>
  <si>
    <t>Impuestos, tasas y contribuciones</t>
  </si>
  <si>
    <t>Inversiones (especificar)</t>
  </si>
  <si>
    <t>Otros egresos no operativos (especificar)</t>
  </si>
  <si>
    <t xml:space="preserve">Total Egresos No Operativos    </t>
  </si>
  <si>
    <t xml:space="preserve">TOTAL EGRESOS    </t>
  </si>
  <si>
    <t>Aportes Personales</t>
  </si>
  <si>
    <t>Nuevos Préstamos Financieros</t>
  </si>
  <si>
    <t>Amortización Deudas BROU</t>
  </si>
  <si>
    <t>Pago de Intereses Deudas BROU</t>
  </si>
  <si>
    <t>Amortización Otras Deudas</t>
  </si>
  <si>
    <t>Pago de Intereses Otras Deudas</t>
  </si>
  <si>
    <t>Retiros Personales</t>
  </si>
  <si>
    <t xml:space="preserve">INGRESO - EGRESO NETO    </t>
  </si>
  <si>
    <t>SUPUESTOS UTILIZADOS PARA LA PROYECCIÓN:</t>
  </si>
  <si>
    <t xml:space="preserve">Declaro(amos) bajo juramiento que la información precedente es fiel y completo reflejo de la situación económico - financiera de mi (nuestra) explotación. </t>
  </si>
  <si>
    <t>ART.347 DEL CODIGO PENAL - ESTAFA. El que con estratagemas o engaños artificiosos indujere en error a alguna persona para procurarse a sí mismo o a un tercero, un provecho injusto en daño de otro, será castigado con seis meses de prisión a cuatro años de penitenciaría.</t>
  </si>
  <si>
    <t>COSTO DE PRODUCCION Y VENTAS -EMPRESAS COMERCIALES, INDUSTRIALES Y DE SERVICIOS (en moneda de los Estados Financieros)</t>
  </si>
  <si>
    <t>Existencia inicial</t>
  </si>
  <si>
    <t>Compras y gastos del ejercicio</t>
  </si>
  <si>
    <t>Egreso Mats. primas o Prod. en proceso</t>
  </si>
  <si>
    <t>Revaluación de existencias</t>
  </si>
  <si>
    <t>Otros costos incorporados</t>
  </si>
  <si>
    <t>Existencia final</t>
  </si>
  <si>
    <t>Gastos del</t>
  </si>
  <si>
    <t>Primas o Prod</t>
  </si>
  <si>
    <t>de</t>
  </si>
  <si>
    <t>Costos</t>
  </si>
  <si>
    <t>Final</t>
  </si>
  <si>
    <t>en Proceso</t>
  </si>
  <si>
    <t>existencias</t>
  </si>
  <si>
    <t>Incorporados</t>
  </si>
  <si>
    <t>M de Obra y Leyes Sociales</t>
  </si>
  <si>
    <t>Amort. Equipo Industrial</t>
  </si>
  <si>
    <t>Otros Gastos de Producción</t>
  </si>
  <si>
    <t>Subsidios a la Producción</t>
  </si>
  <si>
    <t xml:space="preserve">Sub-totales  </t>
  </si>
  <si>
    <t>Costo de Ventas de unidades producidas</t>
  </si>
  <si>
    <t>Mercadería de Reventa</t>
  </si>
  <si>
    <t>Costo de Producción</t>
  </si>
  <si>
    <t>Reintegros Exportación</t>
  </si>
  <si>
    <t xml:space="preserve"> Sub-totales  </t>
  </si>
  <si>
    <t>Total Costo de Ventas</t>
  </si>
  <si>
    <t>TOTAL COSTO DE VENTAS</t>
  </si>
  <si>
    <t>Mes del ejercicio</t>
  </si>
  <si>
    <t>Incorporación Bienes de Uso</t>
  </si>
  <si>
    <t>Aportes de capital</t>
  </si>
  <si>
    <t>Distribución utilidades</t>
  </si>
  <si>
    <t>Cpras m/p y merc. de reventa</t>
  </si>
  <si>
    <t>Ventas plaza</t>
  </si>
  <si>
    <t>Bienes de Uso</t>
  </si>
  <si>
    <t>de Capital</t>
  </si>
  <si>
    <t>Utilidades</t>
  </si>
  <si>
    <t>y merc de rev</t>
  </si>
  <si>
    <t>Plaza</t>
  </si>
  <si>
    <t>(en US$)</t>
  </si>
  <si>
    <t>Totales</t>
  </si>
  <si>
    <t>Contado</t>
  </si>
  <si>
    <t>Crédito</t>
  </si>
  <si>
    <t>SALDOS Y TRANSACCIONES CON EMPRESAS VINCULADAS (en caso de no existir transacciones, indicarlo expresamente)</t>
  </si>
  <si>
    <t>CORTO PLAZO</t>
  </si>
  <si>
    <t>NOMBRE</t>
  </si>
  <si>
    <t>Saldo deudor</t>
  </si>
  <si>
    <t>Saldo acreedor</t>
  </si>
  <si>
    <t>Total Anual de transacciones</t>
  </si>
  <si>
    <t>Deudor</t>
  </si>
  <si>
    <t>Acreedor</t>
  </si>
  <si>
    <t>MN</t>
  </si>
  <si>
    <t>ME expresado en MN</t>
  </si>
  <si>
    <t>en MN</t>
  </si>
  <si>
    <t>(Total expresado en Mon. Nal.)</t>
  </si>
  <si>
    <t>Sumas iguales</t>
  </si>
  <si>
    <t>LARGO PLAZO</t>
  </si>
  <si>
    <t>DETALLE DEL ACTIVO</t>
  </si>
  <si>
    <t>US$ y moneda extranjera traducida a $</t>
  </si>
  <si>
    <t>Moneda Nacional</t>
  </si>
  <si>
    <t>Total traducido a Mon. Nacional</t>
  </si>
  <si>
    <t xml:space="preserve">Moneda </t>
  </si>
  <si>
    <t>Nacional</t>
  </si>
  <si>
    <t xml:space="preserve">Caja </t>
  </si>
  <si>
    <t>TOTAL</t>
  </si>
  <si>
    <t>Títulos</t>
  </si>
  <si>
    <t>DEUDORES COMERCIALES PLAZA (Detallar los &gt; 10% del rubro)</t>
  </si>
  <si>
    <t>Previsión para deudores incobrables</t>
  </si>
  <si>
    <t>Otros menores al 10 % ........................</t>
  </si>
  <si>
    <t>DEUDORES POR EXPORTACIONES (Detallar los &gt; 10% del rubro)</t>
  </si>
  <si>
    <t>Directores o Socios</t>
  </si>
  <si>
    <t>DEUDORES COMERCIALES DE LARGO PLAZO</t>
  </si>
  <si>
    <t>Otros Créditos LP</t>
  </si>
  <si>
    <t>INVERSIONES LARGO PLAZO</t>
  </si>
  <si>
    <t>RUBROS</t>
  </si>
  <si>
    <t>VALORES  DE ORIGEN Y REVALUACIONES</t>
  </si>
  <si>
    <t xml:space="preserve">                  AMORTIZACIONES</t>
  </si>
  <si>
    <t>Valores netos (5-10=11)</t>
  </si>
  <si>
    <t>Valores al inicio del ejercicio          (1)</t>
  </si>
  <si>
    <t>Aumentos        (2)</t>
  </si>
  <si>
    <t>Disminuciones (3)</t>
  </si>
  <si>
    <t>Revaluaciones (4)</t>
  </si>
  <si>
    <t>Valores al cierre del ejercicio         (1+2-3+4=5)</t>
  </si>
  <si>
    <t>Acum. al inicio del ejercicio (6)</t>
  </si>
  <si>
    <t>Ajustes por revaluaciones (7)</t>
  </si>
  <si>
    <t>Bajas del ejercicio         (8)</t>
  </si>
  <si>
    <t xml:space="preserve">      Del ejercicio</t>
  </si>
  <si>
    <t>Acum. al cierre del ejercicio (6+7-8+9=10)</t>
  </si>
  <si>
    <t>Aumentos (2)</t>
  </si>
  <si>
    <t>Tasa</t>
  </si>
  <si>
    <t>Importe                  (9)</t>
  </si>
  <si>
    <t xml:space="preserve"> </t>
  </si>
  <si>
    <t>ciones</t>
  </si>
  <si>
    <t>(2)</t>
  </si>
  <si>
    <t>(3)</t>
  </si>
  <si>
    <t>1 - PROPIEDADES, PLANTA Y EQUIPOS</t>
  </si>
  <si>
    <t>Inmuebles (Tierras)</t>
  </si>
  <si>
    <t>Inmuebles (Mejoras)</t>
  </si>
  <si>
    <t>Herramientas</t>
  </si>
  <si>
    <t>Muebles y Utiles</t>
  </si>
  <si>
    <t>Rodados</t>
  </si>
  <si>
    <t>Embarcaciones</t>
  </si>
  <si>
    <t>Instalaciones</t>
  </si>
  <si>
    <t>Máquinas y equipos</t>
  </si>
  <si>
    <t>Equipo industrial</t>
  </si>
  <si>
    <t>Equipos Computación</t>
  </si>
  <si>
    <t>Sub total:</t>
  </si>
  <si>
    <t>2 - INTANGIBLES</t>
  </si>
  <si>
    <t>Patentes, Marcas y Lic</t>
  </si>
  <si>
    <t>Llave</t>
  </si>
  <si>
    <t>Gastos Preoperativos</t>
  </si>
  <si>
    <t>Gastos Investigación</t>
  </si>
  <si>
    <t>3 - INVERSIONES EN INMUEBLES DEL PAIS</t>
  </si>
  <si>
    <t>Tierras</t>
  </si>
  <si>
    <t>Mejoras</t>
  </si>
  <si>
    <t>4 - INVERSIONES EN INMUEBLES DEL EXTERIOR</t>
  </si>
  <si>
    <t>T O T A L :</t>
  </si>
  <si>
    <t>DETALLE DE PROPIEDAD, PLANTA Y EQUIPO</t>
  </si>
  <si>
    <t>VEHICULOS (Especificar marca y modelo)</t>
  </si>
  <si>
    <t>Año</t>
  </si>
  <si>
    <t>Localidad</t>
  </si>
  <si>
    <t>Padrón</t>
  </si>
  <si>
    <t>Matrícula</t>
  </si>
  <si>
    <t>Total Vehículos</t>
  </si>
  <si>
    <t>MAQUINARIAS (Especificar tipo, marca y modelo)</t>
  </si>
  <si>
    <t>Total Maquinarias</t>
  </si>
  <si>
    <t>INMUEBLES Y MEJORAS (Ubicación)</t>
  </si>
  <si>
    <t>Área total</t>
  </si>
  <si>
    <t>Área explotada</t>
  </si>
  <si>
    <r>
      <t>Mts</t>
    </r>
    <r>
      <rPr>
        <vertAlign val="superscript"/>
        <sz val="10"/>
        <color indexed="8"/>
        <rFont val="Calibri"/>
        <family val="2"/>
        <scheme val="minor"/>
      </rPr>
      <t>2</t>
    </r>
    <r>
      <rPr>
        <sz val="10"/>
        <color indexed="8"/>
        <rFont val="Calibri"/>
        <family val="2"/>
        <scheme val="minor"/>
      </rPr>
      <t xml:space="preserve"> Edificados</t>
    </r>
  </si>
  <si>
    <t>Sec. Judicial</t>
  </si>
  <si>
    <t>Índ. Coneat</t>
  </si>
  <si>
    <t>Departamento</t>
  </si>
  <si>
    <t>Total Bienes Inmuebles</t>
  </si>
  <si>
    <t>DETALLE DEL PASIVO</t>
  </si>
  <si>
    <t>ACREEDORES COMERCIALES PLAZA (Detallar los &gt; 10% del rubro)</t>
  </si>
  <si>
    <t>Previsiones</t>
  </si>
  <si>
    <t>Otras menores al 10%</t>
  </si>
  <si>
    <t>ACREEDORES COMERCIALES POR IMPORTACIONES (Detallar los &gt; 10% del rubro)</t>
  </si>
  <si>
    <t>ACREEDORES COMERCIALES DE LARGO PLAZO</t>
  </si>
  <si>
    <t>OTRAS CUENTAS POR PAGAR DE LARGO PLAZO</t>
  </si>
  <si>
    <t>Otras Deudas LP</t>
  </si>
  <si>
    <t>DETALLE DE PASIVOS FINANCIEROS</t>
  </si>
  <si>
    <t>Institución</t>
  </si>
  <si>
    <t>Tipología de préstamo</t>
  </si>
  <si>
    <t>Fecha de origen</t>
  </si>
  <si>
    <t>Plazo</t>
  </si>
  <si>
    <t>Moneda origen</t>
  </si>
  <si>
    <t>Intereses a pagar</t>
  </si>
  <si>
    <t>Tipo de cambio</t>
  </si>
  <si>
    <t>Monto en MN</t>
  </si>
  <si>
    <t>Tipo de tasa</t>
  </si>
  <si>
    <t>Gtía H, P, FS</t>
  </si>
  <si>
    <t>Origen</t>
  </si>
  <si>
    <t>A Pagar</t>
  </si>
  <si>
    <t>A vencer</t>
  </si>
  <si>
    <t>T de C</t>
  </si>
  <si>
    <t>en M/N</t>
  </si>
  <si>
    <t>de Tasa</t>
  </si>
  <si>
    <t>H,P,SF</t>
  </si>
  <si>
    <t>CORTO PLAZO M/E (todo moneda extranjera)</t>
  </si>
  <si>
    <t>U$S</t>
  </si>
  <si>
    <t>OTRAS DS FINANCIERAS</t>
  </si>
  <si>
    <t>CORTO PLAZO M/N o unidades indexadas</t>
  </si>
  <si>
    <t>UI</t>
  </si>
  <si>
    <t>LARGO PLAZO M/E (toda moneda extranjera)</t>
  </si>
  <si>
    <t>LARGO PLAZO M/N (o unidades indexadas)</t>
  </si>
  <si>
    <t>ESTADO DE CAMBIOS EN EL PATRIMONIO</t>
  </si>
  <si>
    <t>Aportes y compromisos a capitalizar</t>
  </si>
  <si>
    <t>Fondos patrimoniales especiales</t>
  </si>
  <si>
    <t>Legados y donaciones</t>
  </si>
  <si>
    <t>Ajustes al patrimonio</t>
  </si>
  <si>
    <t>Resultados acumulados</t>
  </si>
  <si>
    <t>Patrimonio total</t>
  </si>
  <si>
    <t>al</t>
  </si>
  <si>
    <t>Patrimonio</t>
  </si>
  <si>
    <t>Acumulados</t>
  </si>
  <si>
    <t>Saldos al</t>
  </si>
  <si>
    <t>Resultado del ejercicio</t>
  </si>
  <si>
    <t>Otros Resultados Integrales</t>
  </si>
  <si>
    <t>Resultado Integral del Ejercicio</t>
  </si>
  <si>
    <t>Aportes</t>
  </si>
  <si>
    <t>Distribución de utilidades</t>
  </si>
  <si>
    <t>Efectivo</t>
  </si>
  <si>
    <t>Reserva Legal</t>
  </si>
  <si>
    <t>Otras Reservas</t>
  </si>
  <si>
    <t>Reexpresiones Contables</t>
  </si>
  <si>
    <t>Total transacciones patrimoniales</t>
  </si>
  <si>
    <t xml:space="preserve">Modificaciones al Saldo Inicial </t>
  </si>
  <si>
    <t>modificados</t>
  </si>
  <si>
    <t>Otris Resultados Integrales</t>
  </si>
  <si>
    <t>ESTADO DE FLUJOS DE EFECTIVO</t>
  </si>
  <si>
    <t xml:space="preserve">   DEFINICION DE FONDOS:   FLUJO DE EFECTIVO</t>
  </si>
  <si>
    <t>ACTIVIDADES DE OPERACIÓN</t>
  </si>
  <si>
    <t xml:space="preserve">Resultados del ejercicio </t>
  </si>
  <si>
    <t>Ajustes por:</t>
  </si>
  <si>
    <t>Depreciaciones de propiedad, planta y equipos</t>
  </si>
  <si>
    <t>Otras provisiones</t>
  </si>
  <si>
    <t>Reexpresiones contables</t>
  </si>
  <si>
    <t>Resultado por venta de propiedades, planta y equipo</t>
  </si>
  <si>
    <t>Resultado por inversiones</t>
  </si>
  <si>
    <t>…………………………………………………….</t>
  </si>
  <si>
    <t>Resultado Operativo después de ajustes</t>
  </si>
  <si>
    <t>(Aumento)/Disminución de deudores comerciales</t>
  </si>
  <si>
    <t>(Aumento)/Disminución de otras cuentas por cobrar</t>
  </si>
  <si>
    <t>(Aumento)/Disminución de existencias</t>
  </si>
  <si>
    <t>Aumento/(Disminución) de acreedores comerciales</t>
  </si>
  <si>
    <t>Aumento/(Disminución) de otras cuentas por pagar</t>
  </si>
  <si>
    <t>……………………………………………………………………….</t>
  </si>
  <si>
    <t>Efectivo generado por / (usado en) operaciones</t>
  </si>
  <si>
    <t>Efectivo proveniente de operaciones</t>
  </si>
  <si>
    <t>ACTIVIDADES DE INVERSIÓN</t>
  </si>
  <si>
    <t>Créditos a largo plazo</t>
  </si>
  <si>
    <t>Adquisiciones de propiedad, planta y equipo</t>
  </si>
  <si>
    <t>Venta de propiedades, planta y equipo</t>
  </si>
  <si>
    <t>(Aumento) / Disminución de inversiones</t>
  </si>
  <si>
    <t>Efectivo aplicado a inversiones</t>
  </si>
  <si>
    <t>ACTIVIDADES DE FINANCIAMIENTO</t>
  </si>
  <si>
    <t>Incremento / (Disminución) de préstamos</t>
  </si>
  <si>
    <t>Intereses pagados</t>
  </si>
  <si>
    <t xml:space="preserve">      Aportes de capital</t>
  </si>
  <si>
    <t xml:space="preserve">      Pagos de dividendos</t>
  </si>
  <si>
    <t xml:space="preserve">      Pagos por créditos de uso</t>
  </si>
  <si>
    <t>Efectivo (aplicado a) / proveniente de financiamiento</t>
  </si>
  <si>
    <t>VARIACIÓN NETA DE EFECTIVO</t>
  </si>
  <si>
    <t>SALDO INICIAL DEL  EFECTIVO</t>
  </si>
  <si>
    <t>AJUSTE POR CONVERSIÓN</t>
  </si>
  <si>
    <t>SALDO FINAL DEL  EFECTIVO</t>
  </si>
  <si>
    <t>ESTADOS FINANCIEROS PROYECTADOS</t>
  </si>
  <si>
    <t>.....................</t>
  </si>
  <si>
    <t xml:space="preserve">Total Efectivo y Equivalentes al Efectivo    </t>
  </si>
  <si>
    <t xml:space="preserve">Total Inv. Temporarias    </t>
  </si>
  <si>
    <t>INVENTARIO</t>
  </si>
  <si>
    <t>TOTAL PASIVO CORRIENTE</t>
  </si>
  <si>
    <t xml:space="preserve">ACREEDORES COMERCIALES </t>
  </si>
  <si>
    <t>Total Inventario</t>
  </si>
  <si>
    <t xml:space="preserve">Total Acreedores Comerciales </t>
  </si>
  <si>
    <t xml:space="preserve">PASIVOS FINANCIEROS </t>
  </si>
  <si>
    <t>Cultivos en Proceso</t>
  </si>
  <si>
    <t>Otros bancos</t>
  </si>
  <si>
    <t xml:space="preserve">Total Activos Biológicos </t>
  </si>
  <si>
    <t>TOTAL ACTIVO CORRIENTE</t>
  </si>
  <si>
    <t>Saldo Acreedor de Directores/Socios</t>
  </si>
  <si>
    <t>INVERSIONES</t>
  </si>
  <si>
    <t xml:space="preserve">Total Inversiones </t>
  </si>
  <si>
    <t xml:space="preserve">DEUDORES COMERCIALES </t>
  </si>
  <si>
    <t>TOTAL PASIVO NO CORRIENTE</t>
  </si>
  <si>
    <t xml:space="preserve">Total Deudores Comerciales </t>
  </si>
  <si>
    <t>PATRIMONIO</t>
  </si>
  <si>
    <t xml:space="preserve">INVENTARIOS Y ACTIVOS BIOLÓGICOS </t>
  </si>
  <si>
    <t>Total Inv. y Act. Biológicos</t>
  </si>
  <si>
    <t>PROPIEDAD, PLANTA Y EQUIPOS</t>
  </si>
  <si>
    <t>Propiedad, planta y equipos</t>
  </si>
  <si>
    <t>Voluntarias Libres</t>
  </si>
  <si>
    <t xml:space="preserve"> Amortización Acumulada</t>
  </si>
  <si>
    <t>Total Propiedad, Planta y Equipos</t>
  </si>
  <si>
    <t>INTANGIBLES</t>
  </si>
  <si>
    <t>Distrib. Anticipada/Dividendos</t>
  </si>
  <si>
    <t>Total Intangibles</t>
  </si>
  <si>
    <t>ESTADO DEL RESULTADO INTEGRAL PROYECTADO EMPRESAS AGROPECUARIAS</t>
  </si>
  <si>
    <t>GANANCIA DEL AÑO</t>
  </si>
  <si>
    <t xml:space="preserve"> FLUJO DE FONDOS PROYECTADO 
EMPRESAS AGROPECUARIAS
(especificar moneda)                                      </t>
  </si>
  <si>
    <t>Apertura en función de la generación operativa de fondos, como mínimo anual. Tantos años como el plazo máximo de deudas.</t>
  </si>
  <si>
    <t>Año n</t>
  </si>
  <si>
    <t xml:space="preserve">SALDO INICIAL DE DISPONIBILIDADES </t>
  </si>
  <si>
    <t>CANT.</t>
  </si>
  <si>
    <t>IMPORTE</t>
  </si>
  <si>
    <t>Venga de ganado lechero</t>
  </si>
  <si>
    <t>TOTAL INGRESOS OPERATIVOS</t>
  </si>
  <si>
    <t>TOTAL INGRESOS NO OPERATIVOS</t>
  </si>
  <si>
    <t>TOTAL DE INGRESOS</t>
  </si>
  <si>
    <t>Sueldos y jornales, cargas sociales</t>
  </si>
  <si>
    <t>Comisiones de venta y compra</t>
  </si>
  <si>
    <t>Arrendamientos, pastoreos, aparcerias, etc.</t>
  </si>
  <si>
    <t>TOTAL EGRESOS OPERATIVOS</t>
  </si>
  <si>
    <t>TOTAL EGRESOS NO OPERATIVOS</t>
  </si>
  <si>
    <t>TOTAL DE EGRESOS</t>
  </si>
  <si>
    <t>FLUJO DE FONDOS PRIMARIO</t>
  </si>
  <si>
    <t>Pago Intereses Deudas BROU</t>
  </si>
  <si>
    <t>Pago Intereses Otras Deudas</t>
  </si>
  <si>
    <t>FLUJO DE FONDOS NETO</t>
  </si>
  <si>
    <t>SALDO FINAL DE DISPONIBILIDADES</t>
  </si>
  <si>
    <t>ESTADO DE RESULTADOS INTEGRAL Y FLUJO DE FONDOS PROYECTADO - EMPRESAS COMERCIALES, INDUSTRIALES Y DE SERVICIOS</t>
  </si>
  <si>
    <t>trim 1</t>
  </si>
  <si>
    <t>trim 2</t>
  </si>
  <si>
    <t>trim 3</t>
  </si>
  <si>
    <t>trim 4</t>
  </si>
  <si>
    <t>total</t>
  </si>
  <si>
    <t>Locales</t>
  </si>
  <si>
    <t>En moneda nacional</t>
  </si>
  <si>
    <t>En moneda extranjera</t>
  </si>
  <si>
    <t>Del Exterior</t>
  </si>
  <si>
    <t>COSTOS OPERATIVOS</t>
  </si>
  <si>
    <t>FIJOS</t>
  </si>
  <si>
    <t>-DE PRODUCCION</t>
  </si>
  <si>
    <t>-MATERIA PRIMAS Y MATERIALES</t>
  </si>
  <si>
    <t>-MANO DE OBRA Y LEYES SOCIALES</t>
  </si>
  <si>
    <t>-OTROS GASTOS DE PRODUCCION</t>
  </si>
  <si>
    <t>-DE ADMINISTRACION</t>
  </si>
  <si>
    <t>-AMORTIZACION ACTIVO FIJO</t>
  </si>
  <si>
    <t>VARIABLES</t>
  </si>
  <si>
    <t>INGRESOS FINANCIEROS</t>
  </si>
  <si>
    <t>-INGRESOS FINANCIEROS</t>
  </si>
  <si>
    <t xml:space="preserve">     en moneda nacional</t>
  </si>
  <si>
    <t xml:space="preserve">     en moneda extranjera</t>
  </si>
  <si>
    <t>COSTOS FINANCIEROS</t>
  </si>
  <si>
    <t>-FINANCIAMIENTOS YA EXISTENTES</t>
  </si>
  <si>
    <t>Intereses deudas moneda nacional</t>
  </si>
  <si>
    <t>Intereses deudas moneda extranjera</t>
  </si>
  <si>
    <t>-OTROS COSTOS FINANCIEROS</t>
  </si>
  <si>
    <t>INGRESOS EXTRAORDINARIOS</t>
  </si>
  <si>
    <t>EGRESOS EXTRAORDINARIOS</t>
  </si>
  <si>
    <t>RESULTADO NETO</t>
  </si>
  <si>
    <t>Flujo de Fondos Proyectados</t>
  </si>
  <si>
    <t>Saldo Inicial Disponibilidades</t>
  </si>
  <si>
    <t>Resultado del Ejercicio</t>
  </si>
  <si>
    <t>Conceptos que no representan egresos</t>
  </si>
  <si>
    <t>Amortizaciones de activo fijo</t>
  </si>
  <si>
    <t>…………..</t>
  </si>
  <si>
    <t>Variaciones del capital de trabajo</t>
  </si>
  <si>
    <t>-En moneda nacional</t>
  </si>
  <si>
    <t>Incrementos (dismin) pasivos comerciales</t>
  </si>
  <si>
    <t>Incrementos (dismin) pasivos diversos</t>
  </si>
  <si>
    <t>Disminuciones (increm) créditos por vtas</t>
  </si>
  <si>
    <t>Disminuciones (increm) otros créditos</t>
  </si>
  <si>
    <t>Disminuciones (increm) bienes de cambio</t>
  </si>
  <si>
    <t>-En moneda extranjera</t>
  </si>
  <si>
    <t>Movimientos financieros</t>
  </si>
  <si>
    <t>Ingresos nuevos financiamientos</t>
  </si>
  <si>
    <t>Aportes de capital de socios o accionistas</t>
  </si>
  <si>
    <t>Distribución de utilidades (con signo -)</t>
  </si>
  <si>
    <t>BROU amortizaciones de capital (con signo -)</t>
  </si>
  <si>
    <t>Otros bcos amortiz de capital  (con signo -)</t>
  </si>
  <si>
    <t>Otras deudas financ amortiz (con signo -)</t>
  </si>
  <si>
    <t>Movimientos de inversiones</t>
  </si>
  <si>
    <t>Venta de activos</t>
  </si>
  <si>
    <t>Compra de activos (con signo -)</t>
  </si>
  <si>
    <t>FLUJO DE FONDOS DEL PERIODO</t>
  </si>
  <si>
    <t>FLUJO DE FONDOS ACUMULADO</t>
  </si>
  <si>
    <t>INSTRUCTIVO</t>
  </si>
  <si>
    <t>Se deberá presentar un flujo de caja de acuerdo al modelo adjunto. El plazo de la proyección deberá abarcar un año o el plazo del mayor financiamiento asumido o a asumir con nuestra Institución.</t>
  </si>
  <si>
    <t>Se deberán desagregar:
- flujos de fondos operativos y financieros
- flujos de fondos financieros entre intereses, amortizaciones de capital y nuevos financimientos o renovaciones
- flujos de fondos operativos vinculados a costos fijos y variables
- flujos de fondos nominados en diferentes monedas
- ingresos y egresos extraordinarios</t>
  </si>
  <si>
    <t>El flujo se deberá complementar con la exposición de todos los supuestos utilizados para pronosticar los valores de las variables involucradas en su construcción, incluyendo políticas de inversión, de endeudamiento y de dividendos</t>
  </si>
  <si>
    <t xml:space="preserve">INFORMACION AL  </t>
  </si>
  <si>
    <t>(fecha en que se presenta el balance al BROU )</t>
  </si>
  <si>
    <t>VENTAS</t>
  </si>
  <si>
    <t>Ventas Plaza</t>
  </si>
  <si>
    <t>Exportaciones (en USD)</t>
  </si>
  <si>
    <t>Tipología</t>
  </si>
  <si>
    <t>MODELO DE NOTAS A LOS ESTADOS CONTABLES</t>
  </si>
  <si>
    <t>Las notas son parte integrante de los estados contables. Por mayor información ver NIIF para las PYMES de Julio de 2009 (Sección 8).</t>
  </si>
  <si>
    <t>A continuación exponemos algunos puntos allí mencionados como guía para su elaboración.</t>
  </si>
  <si>
    <r>
      <rPr>
        <u/>
        <sz val="10"/>
        <rFont val="Calibri"/>
        <family val="2"/>
        <scheme val="minor"/>
      </rPr>
      <t>Una entidad revelará en las notas lo siguiente:</t>
    </r>
    <r>
      <rPr>
        <sz val="10"/>
        <rFont val="Calibri"/>
        <family val="2"/>
        <scheme val="minor"/>
      </rPr>
      <t xml:space="preserve">
   (a) El domicilio y la forma legal de la entidad, el país en que se ha constituido y la dirección de su sede social (o el domicilio principal donde desarrolle sus actividades, si fuese diferente de la sede social).
   (b) Una descripción de la naturaleza de las operaciones de la entidad y de sus principales actividades.
</t>
    </r>
    <r>
      <rPr>
        <u/>
        <sz val="10"/>
        <rFont val="Calibri"/>
        <family val="2"/>
        <scheme val="minor"/>
      </rPr>
      <t>Una entidad revelará, ya sea en el estado de situación financiera o en las notas, las siguientes subclasificaciones de las partidas presentadas:</t>
    </r>
    <r>
      <rPr>
        <sz val="10"/>
        <rFont val="Calibri"/>
        <family val="2"/>
        <scheme val="minor"/>
      </rPr>
      <t xml:space="preserve">
   (a) Propiedades, planta y equipo en clasificaciones adecuadas para la entidad.
   (b) Deudores comerciales y otras cuentas por cobrar que muestren por separado importes por cobrar de partes relacionadas, importes por cobrar de terceros y cuentas por cobrar procedentes de ingresos acumulados (o devengados) pendientes de facturar.
   (c) Inventarios, que muestren por separado importes de inventarios:
       I. Que se mantienen para la venta en el curso normal de las operaciones.
       II. En proceso de producción para esta venta.   
       III. En forma de materiales o suministros, para ser consumidos en el proceso de producción, o en la prestación de servicios.
   (d) Acreedores comerciales y otras cuentas por pagar, que muestren por separado importes por pagar a proveedores, cuentas por pagar a partes relacionadas, ingresos diferidos y acumulaciones (o devengos).
   (e) Provisiones por beneficios a los empleados y otras provisiones.  
   (f) Clases de patrimonio, tales como capital desembolsado, primas de emisión, ganancias acumuladas y partidas de ingreso y gasto que, como requiere esta NIIF, se reconocen en otro resultado integral y se presentan por separado en el patrimonio.
</t>
    </r>
  </si>
  <si>
    <t>Estructura de las notas</t>
  </si>
  <si>
    <t>Una entidad presentará normalmente las notas en el siguiente orden:</t>
  </si>
  <si>
    <r>
      <t xml:space="preserve">(a) una declaración de que los estados financieros se ha elaborado cumpliendo con la </t>
    </r>
    <r>
      <rPr>
        <i/>
        <sz val="10"/>
        <color theme="1"/>
        <rFont val="Calibri"/>
        <family val="2"/>
        <scheme val="minor"/>
      </rPr>
      <t xml:space="preserve">NIIF para las PYMES, </t>
    </r>
    <r>
      <rPr>
        <sz val="10"/>
        <color theme="1"/>
        <rFont val="Calibri"/>
        <family val="2"/>
        <scheme val="minor"/>
      </rPr>
      <t>salvo que se den las circunstancias extremadamente excepcionales a las que refiere la NIIF;</t>
    </r>
  </si>
  <si>
    <t xml:space="preserve">(b) un resumen de las políticas contables significativas aplicadas </t>
  </si>
  <si>
    <t>(c) información de apoyo para las partidas presentadas en los estados financieros en el mismo orden en que se presente cada estado y cada partida; y</t>
  </si>
  <si>
    <t>(d) cualquier otra información a revelar.</t>
  </si>
  <si>
    <t>Las notas:</t>
  </si>
  <si>
    <r>
      <t xml:space="preserve">(a) presentarán información sobre las bases para la preparación de los estados financieros, y sobre las </t>
    </r>
    <r>
      <rPr>
        <b/>
        <sz val="10"/>
        <color theme="1"/>
        <rFont val="Calibri"/>
        <family val="2"/>
        <scheme val="minor"/>
      </rPr>
      <t xml:space="preserve">políticas contables </t>
    </r>
    <r>
      <rPr>
        <sz val="10"/>
        <color theme="1"/>
        <rFont val="Calibri"/>
        <family val="2"/>
        <scheme val="minor"/>
      </rPr>
      <t>específicas utilizadas (políticas contables significativas, información sobre juicios, información sobre las fuentes clave de incertidumbre en la estimación).</t>
    </r>
  </si>
  <si>
    <t>(b) revelarán la información requerida por la NIIF para PYMES que no se presente en otro lugar de los estados financieros; y</t>
  </si>
  <si>
    <t>(c) proporcionará información adicional que no se presenta en ninguno de los estados financieros, pero que es relevante para la comprensión de cualquiera de ellos.</t>
  </si>
  <si>
    <t>Una entidad hará referencia para cada partida de los estados financieros a cualquier información en las notas con la que esté relacionada.</t>
  </si>
  <si>
    <t>Sr. Cliente:</t>
  </si>
  <si>
    <t>Esta página le da tranquilidad de que su balance no adolece de errores importantes. Asegúrese que todos los controles den OK, de lo contrario su información contable no estará completa y podrá tener demoras en su trámite.</t>
  </si>
  <si>
    <r>
      <t xml:space="preserve">1 - Tipo de cambio de cierre </t>
    </r>
    <r>
      <rPr>
        <b/>
        <sz val="10"/>
        <color indexed="8"/>
        <rFont val="Calibri"/>
        <family val="2"/>
        <scheme val="minor"/>
      </rPr>
      <t>(debe llenar el cuadro de Inf. general)</t>
    </r>
  </si>
  <si>
    <r>
      <t xml:space="preserve">2 - Dirección de mail  </t>
    </r>
    <r>
      <rPr>
        <b/>
        <sz val="10"/>
        <color indexed="8"/>
        <rFont val="Calibri"/>
        <family val="2"/>
        <scheme val="minor"/>
      </rPr>
      <t>(debe llenar el cuadro de Inf. general)</t>
    </r>
  </si>
  <si>
    <r>
      <t xml:space="preserve">3 - Estado de la contabilidad </t>
    </r>
    <r>
      <rPr>
        <b/>
        <sz val="10"/>
        <color indexed="8"/>
        <rFont val="Calibri"/>
        <family val="2"/>
        <scheme val="minor"/>
      </rPr>
      <t>(debe llenar el cuadro de Inf. general)</t>
    </r>
  </si>
  <si>
    <r>
      <t xml:space="preserve">4 - Completar información sobre grupo económico en </t>
    </r>
    <r>
      <rPr>
        <b/>
        <sz val="10"/>
        <color indexed="8"/>
        <rFont val="Calibri"/>
        <family val="2"/>
        <scheme val="minor"/>
      </rPr>
      <t>Inf. General</t>
    </r>
  </si>
  <si>
    <t>5 - Total activo = Total pasivo y patrimonio</t>
  </si>
  <si>
    <t>6 - Resultado Integral (Patrimonio) = Resultado Integral (ERI)</t>
  </si>
  <si>
    <r>
      <t>7 - Efectivo y Equivalentes de efectivo = Detalle</t>
    </r>
    <r>
      <rPr>
        <b/>
        <sz val="10"/>
        <color indexed="8"/>
        <rFont val="Calibri"/>
        <family val="2"/>
        <scheme val="minor"/>
      </rPr>
      <t xml:space="preserve"> (debe completar Detalle de activo)</t>
    </r>
  </si>
  <si>
    <r>
      <t xml:space="preserve">8 - Inversiones temp. = Detalle </t>
    </r>
    <r>
      <rPr>
        <b/>
        <sz val="10"/>
        <color indexed="8"/>
        <rFont val="Calibri"/>
        <family val="2"/>
        <scheme val="minor"/>
      </rPr>
      <t>(debe completar Detalle de activo)</t>
    </r>
  </si>
  <si>
    <r>
      <t xml:space="preserve">9 - Deudores comerciales = Detalle </t>
    </r>
    <r>
      <rPr>
        <b/>
        <sz val="10"/>
        <color indexed="8"/>
        <rFont val="Calibri"/>
        <family val="2"/>
        <scheme val="minor"/>
      </rPr>
      <t>(debe completar Detalle de activo</t>
    </r>
  </si>
  <si>
    <r>
      <t xml:space="preserve">10 - Otras cuentas a cobrar = Detalle </t>
    </r>
    <r>
      <rPr>
        <b/>
        <sz val="10"/>
        <color indexed="8"/>
        <rFont val="Calibri"/>
        <family val="2"/>
        <scheme val="minor"/>
      </rPr>
      <t>(debe completar Detalle de activo)</t>
    </r>
  </si>
  <si>
    <r>
      <t xml:space="preserve">11 - Deudores comerciales l/p = Detalle </t>
    </r>
    <r>
      <rPr>
        <b/>
        <sz val="10"/>
        <color indexed="8"/>
        <rFont val="Calibri"/>
        <family val="2"/>
        <scheme val="minor"/>
      </rPr>
      <t>(debe completar Detalle de activo)</t>
    </r>
  </si>
  <si>
    <r>
      <t xml:space="preserve">12 - Inversiones l/p = Detalle </t>
    </r>
    <r>
      <rPr>
        <b/>
        <sz val="10"/>
        <color indexed="8"/>
        <rFont val="Calibri"/>
        <family val="2"/>
        <scheme val="minor"/>
      </rPr>
      <t>(debe completar Detalle de activo)</t>
    </r>
  </si>
  <si>
    <r>
      <t xml:space="preserve">13 - Inventarios = Inventarios </t>
    </r>
    <r>
      <rPr>
        <b/>
        <sz val="10"/>
        <color indexed="8"/>
        <rFont val="Calibri"/>
        <family val="2"/>
        <scheme val="minor"/>
      </rPr>
      <t>(debe completar cuadro del Anexo Costos)</t>
    </r>
  </si>
  <si>
    <r>
      <t xml:space="preserve">14 - Inventarios = Inventarios </t>
    </r>
    <r>
      <rPr>
        <b/>
        <sz val="10"/>
        <color indexed="8"/>
        <rFont val="Calibri"/>
        <family val="2"/>
        <scheme val="minor"/>
      </rPr>
      <t>(debe completar cuadro del Anexo Costos)</t>
    </r>
  </si>
  <si>
    <r>
      <t>15 - Inventarios = Inventarios</t>
    </r>
    <r>
      <rPr>
        <b/>
        <sz val="10"/>
        <color indexed="8"/>
        <rFont val="Calibri"/>
        <family val="2"/>
        <scheme val="minor"/>
      </rPr>
      <t xml:space="preserve"> (debe completar cuadro del Anexo Costos)</t>
    </r>
  </si>
  <si>
    <r>
      <t>16 - Inventarios = Inventarios</t>
    </r>
    <r>
      <rPr>
        <b/>
        <sz val="10"/>
        <color indexed="8"/>
        <rFont val="Calibri"/>
        <family val="2"/>
        <scheme val="minor"/>
      </rPr>
      <t xml:space="preserve"> (debe completar cuadro del Anexo Costos)</t>
    </r>
  </si>
  <si>
    <r>
      <t xml:space="preserve">17- Semovientes = anexo semov </t>
    </r>
    <r>
      <rPr>
        <b/>
        <sz val="10"/>
        <rFont val="Calibri"/>
        <family val="2"/>
        <scheme val="minor"/>
      </rPr>
      <t>(debe completar anexo)</t>
    </r>
  </si>
  <si>
    <r>
      <t xml:space="preserve">18 -Lanas y cueros = anexo lanas y cueros </t>
    </r>
    <r>
      <rPr>
        <b/>
        <sz val="10"/>
        <rFont val="Calibri"/>
        <family val="2"/>
        <scheme val="minor"/>
      </rPr>
      <t>(debe completar anexo)</t>
    </r>
  </si>
  <si>
    <r>
      <t xml:space="preserve">19 - Lácteos = anexo lácteos </t>
    </r>
    <r>
      <rPr>
        <b/>
        <sz val="10"/>
        <rFont val="Calibri"/>
        <family val="2"/>
        <scheme val="minor"/>
      </rPr>
      <t>(debe completar anexo)</t>
    </r>
  </si>
  <si>
    <r>
      <t xml:space="preserve">20 - Granos = anexo granos </t>
    </r>
    <r>
      <rPr>
        <b/>
        <sz val="10"/>
        <rFont val="Calibri"/>
        <family val="2"/>
        <scheme val="minor"/>
      </rPr>
      <t>(debe completar anexo)</t>
    </r>
  </si>
  <si>
    <r>
      <t xml:space="preserve">21 - Otros productos = anexo otros prod </t>
    </r>
    <r>
      <rPr>
        <b/>
        <sz val="10"/>
        <rFont val="Calibri"/>
        <family val="2"/>
        <scheme val="minor"/>
      </rPr>
      <t xml:space="preserve">(debe completar anexo) </t>
    </r>
  </si>
  <si>
    <r>
      <t xml:space="preserve">22 - Insumos = anexo insumos </t>
    </r>
    <r>
      <rPr>
        <b/>
        <sz val="10"/>
        <rFont val="Calibri"/>
        <family val="2"/>
        <scheme val="minor"/>
      </rPr>
      <t>(debe completar anexo)</t>
    </r>
  </si>
  <si>
    <r>
      <t xml:space="preserve">23 - Cultivos = anexo cultivos </t>
    </r>
    <r>
      <rPr>
        <b/>
        <sz val="10"/>
        <rFont val="Calibri"/>
        <family val="2"/>
        <scheme val="minor"/>
      </rPr>
      <t>(debe completar anexo)</t>
    </r>
  </si>
  <si>
    <r>
      <t xml:space="preserve">24 - Propiedad, planta y equipo = Cuadro prop., planta y equipo </t>
    </r>
    <r>
      <rPr>
        <b/>
        <sz val="10"/>
        <color indexed="8"/>
        <rFont val="Calibri"/>
        <family val="2"/>
        <scheme val="minor"/>
      </rPr>
      <t>(debe completar cuadro)</t>
    </r>
  </si>
  <si>
    <r>
      <t xml:space="preserve">25 - Propiedad, planta y equipo = Cuadro prop., planta y equipo </t>
    </r>
    <r>
      <rPr>
        <b/>
        <sz val="10"/>
        <color indexed="8"/>
        <rFont val="Calibri"/>
        <family val="2"/>
        <scheme val="minor"/>
      </rPr>
      <t>(debe completar cuadro)</t>
    </r>
  </si>
  <si>
    <r>
      <t xml:space="preserve">26 - Intangibles = Cuadro prop., planta y equipo </t>
    </r>
    <r>
      <rPr>
        <b/>
        <sz val="10"/>
        <color indexed="8"/>
        <rFont val="Calibri"/>
        <family val="2"/>
        <scheme val="minor"/>
      </rPr>
      <t>(debe completar cuadro)</t>
    </r>
  </si>
  <si>
    <r>
      <t xml:space="preserve">27 - Inv en inmuebles = Cuadro prop., planta y equipos </t>
    </r>
    <r>
      <rPr>
        <b/>
        <sz val="10"/>
        <color indexed="8"/>
        <rFont val="Calibri"/>
        <family val="2"/>
        <scheme val="minor"/>
      </rPr>
      <t>(debe completar cuadro)</t>
    </r>
  </si>
  <si>
    <r>
      <t xml:space="preserve">28 - Inv en inmuebles = Cuadro prop., planta y equipos </t>
    </r>
    <r>
      <rPr>
        <b/>
        <sz val="10"/>
        <color indexed="8"/>
        <rFont val="Calibri"/>
        <family val="2"/>
        <scheme val="minor"/>
      </rPr>
      <t>(debe completar cuadro)</t>
    </r>
  </si>
  <si>
    <r>
      <t xml:space="preserve">29 - Deud comerc c/p = det deud comerc c/p </t>
    </r>
    <r>
      <rPr>
        <b/>
        <sz val="10"/>
        <color indexed="8"/>
        <rFont val="Calibri"/>
        <family val="2"/>
        <scheme val="minor"/>
      </rPr>
      <t>(debe llenar detalle de pasivo)</t>
    </r>
  </si>
  <si>
    <r>
      <t xml:space="preserve">30 - Deudas divers c/p = det deudas divers c/p </t>
    </r>
    <r>
      <rPr>
        <b/>
        <sz val="10"/>
        <color indexed="8"/>
        <rFont val="Calibri"/>
        <family val="2"/>
        <scheme val="minor"/>
      </rPr>
      <t>(debe llenar detalle de pasivo)</t>
    </r>
  </si>
  <si>
    <r>
      <t xml:space="preserve">31 - Deudas comerc l/p = det deudas comerc l/p </t>
    </r>
    <r>
      <rPr>
        <b/>
        <sz val="10"/>
        <color indexed="8"/>
        <rFont val="Calibri"/>
        <family val="2"/>
        <scheme val="minor"/>
      </rPr>
      <t>(debe llenar detalle de pasivo)</t>
    </r>
  </si>
  <si>
    <r>
      <t xml:space="preserve">32 - Deudas divers l/p = det deudas divers l/p </t>
    </r>
    <r>
      <rPr>
        <b/>
        <sz val="10"/>
        <color indexed="8"/>
        <rFont val="Calibri"/>
        <family val="2"/>
        <scheme val="minor"/>
      </rPr>
      <t>(debe llenar detalle de pasivo)</t>
    </r>
  </si>
  <si>
    <r>
      <t xml:space="preserve">33 - Ds financ c/p = det ds financ c/p </t>
    </r>
    <r>
      <rPr>
        <b/>
        <sz val="10"/>
        <color indexed="8"/>
        <rFont val="Calibri"/>
        <family val="2"/>
        <scheme val="minor"/>
      </rPr>
      <t>(debe llenar detalle de ds financieras)</t>
    </r>
  </si>
  <si>
    <r>
      <t xml:space="preserve">34 - Deudas fin l/p = det deudas fin l/p </t>
    </r>
    <r>
      <rPr>
        <b/>
        <sz val="10"/>
        <color indexed="8"/>
        <rFont val="Calibri"/>
        <family val="2"/>
        <scheme val="minor"/>
      </rPr>
      <t>(debe llenar detalle de ds financieras)</t>
    </r>
  </si>
  <si>
    <r>
      <t>35 - Patrimonio = evol patrimonio</t>
    </r>
    <r>
      <rPr>
        <b/>
        <sz val="10"/>
        <color indexed="8"/>
        <rFont val="Calibri"/>
        <family val="2"/>
        <scheme val="minor"/>
      </rPr>
      <t xml:space="preserve"> (debe llenar cuadro de evol del patrimonio)</t>
    </r>
  </si>
  <si>
    <r>
      <t xml:space="preserve">36 - Total ventas = total ventas </t>
    </r>
    <r>
      <rPr>
        <b/>
        <sz val="10"/>
        <color indexed="8"/>
        <rFont val="Calibri"/>
        <family val="2"/>
        <scheme val="minor"/>
      </rPr>
      <t>(debe llenar cuadro de ventas mensuales)</t>
    </r>
  </si>
  <si>
    <t>SFB</t>
  </si>
  <si>
    <t>NumBrou</t>
  </si>
  <si>
    <t>FECHA</t>
  </si>
  <si>
    <t>RUBRO</t>
  </si>
  <si>
    <t>NomCta</t>
  </si>
  <si>
    <t>MNALCLIE</t>
  </si>
  <si>
    <t>MEXTCLIE</t>
  </si>
  <si>
    <t>TipoRubro</t>
  </si>
  <si>
    <t>TipoCambio</t>
  </si>
  <si>
    <t>Caja Mext</t>
  </si>
  <si>
    <t>Bancos</t>
  </si>
  <si>
    <t>BROU Mext</t>
  </si>
  <si>
    <t>Bancos Mext</t>
  </si>
  <si>
    <t>Invers Temporarias</t>
  </si>
  <si>
    <t>Invers Tempor    MExt</t>
  </si>
  <si>
    <t>Creds Vtas Plaza</t>
  </si>
  <si>
    <t>Creds Exportac   MNal</t>
  </si>
  <si>
    <t>Creds Exportac   MExt</t>
  </si>
  <si>
    <t>Creds Vtas Plaza MExt</t>
  </si>
  <si>
    <t>Otros Creditos</t>
  </si>
  <si>
    <t>Otros Creditos   MExt</t>
  </si>
  <si>
    <t>Bienes de Cambio</t>
  </si>
  <si>
    <t>Creditos LPzo</t>
  </si>
  <si>
    <t>Creditos LPzo MExt</t>
  </si>
  <si>
    <t>Bienes de Cambio No Corrientes</t>
  </si>
  <si>
    <t>Inversiones LPzo</t>
  </si>
  <si>
    <t>Inversiones LPzo Mext</t>
  </si>
  <si>
    <t>Amortizacs Acumuladas</t>
  </si>
  <si>
    <t>Intangibles</t>
  </si>
  <si>
    <t>Amorts Acumuladas Intang</t>
  </si>
  <si>
    <t>Deudas Comerciales</t>
  </si>
  <si>
    <t>Deuds Comercials MExt</t>
  </si>
  <si>
    <t>Deudas BROU</t>
  </si>
  <si>
    <t>Deudas BROU      MExt</t>
  </si>
  <si>
    <t>Ints a pag BROU</t>
  </si>
  <si>
    <t>Ints a pag BROU  MExt</t>
  </si>
  <si>
    <t>Deuds Otr Bancos</t>
  </si>
  <si>
    <t>Deuds Otr Bancos MExt</t>
  </si>
  <si>
    <t>Ints a pag Otr Bancos</t>
  </si>
  <si>
    <t>Ints a pag Ot Bcos ME</t>
  </si>
  <si>
    <t>Otras Deuds Financs</t>
  </si>
  <si>
    <t>Otras Deuds Financs MExt</t>
  </si>
  <si>
    <t>BROU (INTS A VENC) MEXT</t>
  </si>
  <si>
    <t>OBcos (Int a Venc) ME</t>
  </si>
  <si>
    <t>Ints a Vencer BROU</t>
  </si>
  <si>
    <t>Ints a Vencer O Bcos</t>
  </si>
  <si>
    <t>Deudas Diversas</t>
  </si>
  <si>
    <t>Directores</t>
  </si>
  <si>
    <t xml:space="preserve">Directores MExt </t>
  </si>
  <si>
    <t xml:space="preserve">Previsiones </t>
  </si>
  <si>
    <t>Deudas Comerciales LP</t>
  </si>
  <si>
    <t>Ddas Comercials LP ME</t>
  </si>
  <si>
    <t>BROU Largo Plazo</t>
  </si>
  <si>
    <t>BROU Largo Plazo MExt</t>
  </si>
  <si>
    <t>Ot Bcos Largo Plazo</t>
  </si>
  <si>
    <t>Ot Bcos Lgo Plazo  ME</t>
  </si>
  <si>
    <t>Ot Deudas Financ LP</t>
  </si>
  <si>
    <t>Ot Ddas Financ LP  ME</t>
  </si>
  <si>
    <t>Deudas Diversas LP</t>
  </si>
  <si>
    <t>Ddas Diversas LP  ME</t>
  </si>
  <si>
    <t>Previsiones no Corr</t>
  </si>
  <si>
    <t>Adel Irrevocables</t>
  </si>
  <si>
    <t>Revaluaciones</t>
  </si>
  <si>
    <t>Utilidades Acumuladas</t>
  </si>
  <si>
    <t>Pérdidas Acumuladas</t>
  </si>
  <si>
    <t>Utilidad Ejercicio</t>
  </si>
  <si>
    <t>Perdida Ejercicio</t>
  </si>
  <si>
    <t>Div Dist en el Ejerc</t>
  </si>
  <si>
    <t>Ventas Contado Plaza</t>
  </si>
  <si>
    <t>Ventas Credito Plaza</t>
  </si>
  <si>
    <t>Dtos y Bonificaciones</t>
  </si>
  <si>
    <t>Consumo y Var Exists</t>
  </si>
  <si>
    <t>Mano De Obra y L Soc</t>
  </si>
  <si>
    <t>Ot Gtos Fabricación</t>
  </si>
  <si>
    <t>Devaluación Bs Cambio</t>
  </si>
  <si>
    <t>Reintegro de Costos</t>
  </si>
  <si>
    <t>Egr Bienes no Imp Cto</t>
  </si>
  <si>
    <t>Revaluacion Bs Cambio</t>
  </si>
  <si>
    <t>Reintegro Exportacion</t>
  </si>
  <si>
    <t>Gtos  Administración</t>
  </si>
  <si>
    <t>Otras Amortizaciones</t>
  </si>
  <si>
    <t>Otros Egr Operativos</t>
  </si>
  <si>
    <t>Otros Ings Operativos</t>
  </si>
  <si>
    <t>Difcias de Cambio Neg</t>
  </si>
  <si>
    <t>Difcias de Cambio Pos</t>
  </si>
  <si>
    <t>Ints Devengados Neg</t>
  </si>
  <si>
    <t>Ints Devengados Pos</t>
  </si>
  <si>
    <t>Otros Gtos Financs</t>
  </si>
  <si>
    <t>Otros Ing Financieros</t>
  </si>
  <si>
    <t>R D M  Negativo</t>
  </si>
  <si>
    <t>R D M  Positivo</t>
  </si>
  <si>
    <t>Egr Extraordinarios</t>
  </si>
  <si>
    <t>Ing Extraordinarios</t>
  </si>
  <si>
    <t>Aj Res Ej Ant Neg</t>
  </si>
  <si>
    <t>Aj Res Ej Ant Pos</t>
  </si>
  <si>
    <t>Impuesto a la Renta</t>
  </si>
  <si>
    <t>Concepto</t>
  </si>
  <si>
    <t>AÑO BASE</t>
  </si>
  <si>
    <t>cierre</t>
  </si>
  <si>
    <t>Opción Info proyectada</t>
  </si>
  <si>
    <t>TIPO DE CAMBIO CLIENTE</t>
  </si>
  <si>
    <t>Moneda Info proyectada</t>
  </si>
  <si>
    <t>ventas_locales</t>
  </si>
  <si>
    <t>ventas_exportación</t>
  </si>
  <si>
    <t>cf_personal</t>
  </si>
  <si>
    <t>cf_otros no transables</t>
  </si>
  <si>
    <t>cf_transables</t>
  </si>
  <si>
    <t>cv_personal</t>
  </si>
  <si>
    <t>cv_otros no transables</t>
  </si>
  <si>
    <t>cv_transables</t>
  </si>
  <si>
    <t>gav_personal</t>
  </si>
  <si>
    <t>gav_otros no transables</t>
  </si>
  <si>
    <t>gav_transables</t>
  </si>
  <si>
    <t>gav_impuesto patrimonio</t>
  </si>
  <si>
    <t>gav_incobrables</t>
  </si>
  <si>
    <t>altas_bienes de uso e intangibles</t>
  </si>
  <si>
    <t>bajas_bienes de uso e intangibles valor de venta</t>
  </si>
  <si>
    <t>bajas_bienes de uso e intangibles resultado por venta</t>
  </si>
  <si>
    <t>Variación Créditos por ventas</t>
  </si>
  <si>
    <t xml:space="preserve">Variación Otros Créditos </t>
  </si>
  <si>
    <t>Variación Bienes de cambio</t>
  </si>
  <si>
    <t>Variación Deudas Comerciales</t>
  </si>
  <si>
    <t>Variación Deudas Diversas</t>
  </si>
  <si>
    <t>Distribución de dividendos (no reservas) en MN</t>
  </si>
  <si>
    <t>Distribución de dividendos (no reservas) en US$</t>
  </si>
  <si>
    <t>Nuevos aportes en efectivo en MN</t>
  </si>
  <si>
    <t>Nuevos aportes en efectivo en US$</t>
  </si>
  <si>
    <t>Intereses ganados MN</t>
  </si>
  <si>
    <t>Intereses ganados US$</t>
  </si>
  <si>
    <t>R.Diversos ganancia</t>
  </si>
  <si>
    <t>R.Diversos perdida</t>
  </si>
  <si>
    <t>Nuevos prestamos CP_US$ Fija</t>
  </si>
  <si>
    <t>Nuevos prestamos CP_US$ Variable</t>
  </si>
  <si>
    <t>Nuevos prestamos CP_MN Fija</t>
  </si>
  <si>
    <t>Nuevos prestamos CP_UI Fija</t>
  </si>
  <si>
    <t>Nuevos prestamos LP_US$ Fija</t>
  </si>
  <si>
    <t>Nuevos prestamos LP_US$ Variable</t>
  </si>
  <si>
    <t>Nuevos prestamos LP_MN Fija</t>
  </si>
  <si>
    <t>Nuevos prestamos LP_UI Fija</t>
  </si>
  <si>
    <t>Amortizaciones CP_US$ Fija</t>
  </si>
  <si>
    <t>Amortizaciones CP_US$ Variable</t>
  </si>
  <si>
    <t>Amortizaciones CP_MN Fija</t>
  </si>
  <si>
    <t>Amortizaciones CP_UI Fija</t>
  </si>
  <si>
    <t>Amortizaciones LP_US$ Fija</t>
  </si>
  <si>
    <t>Amortizaciones LP_US$ Variable</t>
  </si>
  <si>
    <t>Amortizaciones LP_MN Fija</t>
  </si>
  <si>
    <t>Amortizaciones LP_UI Fija</t>
  </si>
  <si>
    <t>Intereses perdidos CP_US$ Fija</t>
  </si>
  <si>
    <t>Intereses perdidos CP_US$ Variable</t>
  </si>
  <si>
    <t>Intereses perdidos CP_MN Fija</t>
  </si>
  <si>
    <t>Intereses perdidos CP_UI Fija</t>
  </si>
  <si>
    <t>Intereses perdidos LP_US$ Fija</t>
  </si>
  <si>
    <t>Intereses perdidos LP_US$ Variable</t>
  </si>
  <si>
    <t>Intereses perdidos LP_MN Fija</t>
  </si>
  <si>
    <t>Intereses perdidos LP_UI Fija</t>
  </si>
  <si>
    <t>RUBRO BROU</t>
  </si>
  <si>
    <t>% s/rubro de temporal BROU</t>
  </si>
  <si>
    <t>Cred ventas MN</t>
  </si>
  <si>
    <t>Creditos por ventas empresas vinculadas MN</t>
  </si>
  <si>
    <t>Cred ventas US$</t>
  </si>
  <si>
    <t>Creditos por ventas empresas vinculadas US$</t>
  </si>
  <si>
    <t>Otros creditos por ventas MN</t>
  </si>
  <si>
    <t>Otros creditos por ventas US$</t>
  </si>
  <si>
    <t>Otros créditos MN</t>
  </si>
  <si>
    <t>Otros creditos con empresas vinculadas MN</t>
  </si>
  <si>
    <t>Otros créditos US$</t>
  </si>
  <si>
    <t>Otros creditos con empresas vinculadas US$</t>
  </si>
  <si>
    <t>Otros Creditos MN</t>
  </si>
  <si>
    <t>Otros Creditos US$</t>
  </si>
  <si>
    <t>Prev incob cred x vtas</t>
  </si>
  <si>
    <t>Previsiones CP MN - cred x vta</t>
  </si>
  <si>
    <t>Previsiones CP US$ - cred x vta</t>
  </si>
  <si>
    <t>Prev incob otros cred</t>
  </si>
  <si>
    <t>Previsiones CP MN - otros cred.</t>
  </si>
  <si>
    <t>Previsiones CP US$  - otros cred</t>
  </si>
  <si>
    <t>Otros créditos L/P MN</t>
  </si>
  <si>
    <t>Otros creditos L/P empresas vinculadas MN</t>
  </si>
  <si>
    <t>Otros créditos L/P US$</t>
  </si>
  <si>
    <t>Otros creditos L/P empresas vinculadas USD</t>
  </si>
  <si>
    <t>Saldos Deudores Directores o Socios MN (Largo Plazo)</t>
  </si>
  <si>
    <t>Saldos Deudores Directores o Socios US$ (Largo Plazo)</t>
  </si>
  <si>
    <t>Dif de Cambio Ley 17.555 (Largo Plazo)</t>
  </si>
  <si>
    <t>Otros Creditos largo plazo MN</t>
  </si>
  <si>
    <t>Otros Creditos largo plazo US$</t>
  </si>
  <si>
    <t>Ds Comerciales MN</t>
  </si>
  <si>
    <t>Deudas Comerciales con empresas vinculadas MN</t>
  </si>
  <si>
    <t>Ds Comerciales US$</t>
  </si>
  <si>
    <t>Deudas Comerciales con empresas vinculadas US$</t>
  </si>
  <si>
    <t>Deudas Comerciales excl. Emp. Vinculadas MN</t>
  </si>
  <si>
    <t>Deudas Comerciales excl. Emp. Vinculadas US$</t>
  </si>
  <si>
    <t>Ds Diversas MN</t>
  </si>
  <si>
    <t>Deudas Diversas con empresas vinculadas MN</t>
  </si>
  <si>
    <t>Deudas Diversas con empresas vinculadas US$</t>
  </si>
  <si>
    <t>Saldo Acreedores directores o socios  MN (corto plazo)</t>
  </si>
  <si>
    <t>Saldo Acreedores directores o socios US$ (corto plazo)</t>
  </si>
  <si>
    <t>Otras Deudas Diversas MN</t>
  </si>
  <si>
    <t>Otras Deudas Diversas US$</t>
  </si>
  <si>
    <t>Ds Diversas L/P MN</t>
  </si>
  <si>
    <t>Deudas diversas L/P con empresas vinculadas MN</t>
  </si>
  <si>
    <t>Ds Diversas L/P US$</t>
  </si>
  <si>
    <t>Deudas diversas L/P con empresas vinculadas US$</t>
  </si>
  <si>
    <t>Saldo Acreedores directores o socios  MN (largo plazo)</t>
  </si>
  <si>
    <t>Saldo Acreedores directores o socios US$ (largo plazo)</t>
  </si>
  <si>
    <t>Otras deudas diversas MN (largo plazo)</t>
  </si>
  <si>
    <t>Otras deudas diversas US$ (largo plazo)</t>
  </si>
  <si>
    <t>Amortizaciones incluidas en el costo de venta (en MN)</t>
  </si>
  <si>
    <t>De uso exclusivo del Banco</t>
  </si>
  <si>
    <t>Num Cliente BROU</t>
  </si>
  <si>
    <t>Num Cliente SFB</t>
  </si>
  <si>
    <t>Fecha Balance</t>
  </si>
  <si>
    <t xml:space="preserve">Amortizaciones </t>
  </si>
  <si>
    <t>Materia prima</t>
  </si>
  <si>
    <t>Mercadería</t>
  </si>
  <si>
    <t>………………………………………………………….</t>
  </si>
  <si>
    <t>…………………………………………………………</t>
  </si>
  <si>
    <t>ACTIVOS AGROPECUARIOS</t>
  </si>
  <si>
    <r>
      <t>38 - Control ecuación de stock = OK</t>
    </r>
    <r>
      <rPr>
        <b/>
        <sz val="10"/>
        <color indexed="8"/>
        <rFont val="Calibri"/>
        <family val="2"/>
        <scheme val="minor"/>
      </rPr>
      <t xml:space="preserve"> (debe completar en Anexo activos biológicos)</t>
    </r>
  </si>
  <si>
    <r>
      <t xml:space="preserve">37- Estado de flujo de efectivo </t>
    </r>
    <r>
      <rPr>
        <b/>
        <sz val="10"/>
        <color indexed="8"/>
        <rFont val="Calibri"/>
        <family val="2"/>
        <scheme val="minor"/>
      </rPr>
      <t>(corroborar saldo final de Efectivo y Equivalentes al efectivo)</t>
    </r>
  </si>
  <si>
    <t>Software</t>
  </si>
  <si>
    <t>IMPUESTO A LA RENTA</t>
  </si>
  <si>
    <t>RESULTADO ANTES DE IMPUESTOS</t>
  </si>
  <si>
    <t>industriales y de servicios</t>
  </si>
  <si>
    <t xml:space="preserve">- Empresas comerciales, industriales y/o de servicios: 
                          - No deberán llenar las hojas con etiqueta verde: "Anexo Activos Agropecuarios" (Página 03), "Detalle ing/egr Agro" 
                </t>
  </si>
  <si>
    <t>(Página 08), "ERI Proy. - Agro" (Página 18) y "Flujo de fondos - Agro" (Página 19)</t>
  </si>
  <si>
    <t>Otros gastos (con signo negativo)</t>
  </si>
  <si>
    <t>Otros ingresos (con signo positivo)</t>
  </si>
  <si>
    <t>ESTADO DEL RESULTADO INTEGRAL (ver comentarios en celdas por signos)</t>
  </si>
  <si>
    <t>RESULTADOS FINANCIEROS (ingresar valores con signo)</t>
  </si>
  <si>
    <t>COSTO DE PRODUCCION Y VENTAS (en moneda de los Estados Financieros)</t>
  </si>
  <si>
    <t>INFORMACION MENSUAL DEL EJERCICIO (en moneda de los Estados Financieros)</t>
  </si>
  <si>
    <t xml:space="preserve">Exportaciones </t>
  </si>
  <si>
    <r>
      <rPr>
        <b/>
        <u/>
        <sz val="11"/>
        <color theme="1"/>
        <rFont val="Calibri"/>
        <family val="2"/>
        <scheme val="minor"/>
      </rPr>
      <t>RECORDAR:</t>
    </r>
    <r>
      <rPr>
        <sz val="11"/>
        <color theme="1"/>
        <rFont val="Calibri"/>
        <family val="2"/>
        <scheme val="minor"/>
      </rPr>
      <t xml:space="preserve"> Sólo completar la columna que corresponda según la moneda de presentación de los Estados Financieros. Los saldos en ME y MN se discriminarán en el Detalle correspondiente.</t>
    </r>
  </si>
  <si>
    <r>
      <rPr>
        <b/>
        <u/>
        <sz val="11"/>
        <color theme="1"/>
        <rFont val="Calibri"/>
        <family val="2"/>
        <scheme val="minor"/>
      </rPr>
      <t>RECORDAR:</t>
    </r>
    <r>
      <rPr>
        <b/>
        <sz val="11"/>
        <color theme="1"/>
        <rFont val="Calibri"/>
        <family val="2"/>
        <scheme val="minor"/>
      </rPr>
      <t xml:space="preserve"> Sólo completar la columna que corresponda según la moneda de presentación de los Estados Financieros. Los saldos en ME y MN se discriminarán en el Detalle correspondiente.</t>
    </r>
  </si>
  <si>
    <t>PAG. 01</t>
  </si>
  <si>
    <t>PAG. 02</t>
  </si>
  <si>
    <t>PAG. 03</t>
  </si>
  <si>
    <t>PAG. 04</t>
  </si>
  <si>
    <t>PAG. 05</t>
  </si>
  <si>
    <t>PAG. 06</t>
  </si>
  <si>
    <t>PAG. 07</t>
  </si>
  <si>
    <t>PAG. 08</t>
  </si>
  <si>
    <t>PAG. 09</t>
  </si>
  <si>
    <t>PAG. 10</t>
  </si>
  <si>
    <t>PAG. 11</t>
  </si>
  <si>
    <t>PAG. 12</t>
  </si>
  <si>
    <t>PAG. 13</t>
  </si>
  <si>
    <t>PAG. 14</t>
  </si>
  <si>
    <t>PAG. 15</t>
  </si>
  <si>
    <t>PAG. 16</t>
  </si>
  <si>
    <t>PAG. 17</t>
  </si>
  <si>
    <t>PAG. 18</t>
  </si>
  <si>
    <t>PAG. 19</t>
  </si>
  <si>
    <t>PAG. 20</t>
  </si>
  <si>
    <t>PAG. 21</t>
  </si>
  <si>
    <t xml:space="preserve">- Empresas agropecuarias:  
                         - No deberán llenar la hoja con etiqueta azul: "ERI y FF - Comer., indus. Y Serv." (Página 20)
                         - En la hoja "Anexo" (Pagina 09)  no deberán completar el cuadro Costo de producción y ventas - Empresas comerciales, </t>
  </si>
  <si>
    <t>Deudores por Suscripción</t>
  </si>
  <si>
    <t xml:space="preserve">           ……………………………………….</t>
  </si>
  <si>
    <t>VERSION 08/08/2018</t>
  </si>
  <si>
    <t>Versión 08/08/2018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</si>
</sst>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dd/mm/yy"/>
    <numFmt numFmtId="165" formatCode="#,##0\ _$;[Red]\-#,##0\ _$"/>
    <numFmt numFmtId="166" formatCode="_ * #,##0_ ;_ * \-#,##0_ ;_ * &quot;-&quot;??_ ;_ @_ "/>
    <numFmt numFmtId="167" formatCode="#,##0\ ;&quot;-&quot;#,##0\ "/>
    <numFmt numFmtId="168" formatCode="#,##0_ ;[Red]\-#,##0\ "/>
    <numFmt numFmtId="169" formatCode="#,##0\ _$;\-#,##0\ _$"/>
    <numFmt numFmtId="170" formatCode="\ * #,##0\ &quot;DM&quot;\ ;&quot;-&quot;* #,##0\ &quot;DM&quot;\ ;\ * &quot;-&quot;\ &quot;DM&quot;\ "/>
    <numFmt numFmtId="171" formatCode="mm/yy"/>
    <numFmt numFmtId="172" formatCode="0.E+00"/>
    <numFmt numFmtId="173" formatCode="0_ ;\-0\ "/>
    <numFmt numFmtId="174" formatCode="d/mm/yy;@"/>
    <numFmt numFmtId="175" formatCode="_ * #,##0.000_ ;_ * \-#,##0.000_ ;_ * &quot;-&quot;??_ ;_ @_ "/>
  </numFmts>
  <fonts count="4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4"/>
      <color indexed="8"/>
      <name val="Calibri"/>
      <family val="2"/>
      <scheme val="minor"/>
    </font>
    <font>
      <b/>
      <u/>
      <sz val="14"/>
      <color indexed="8"/>
      <name val="Calibri"/>
      <family val="2"/>
      <scheme val="minor"/>
    </font>
    <font>
      <b/>
      <sz val="10"/>
      <color indexed="8"/>
      <name val="Calibri"/>
      <family val="2"/>
      <scheme val="minor"/>
    </font>
    <font>
      <u/>
      <sz val="10"/>
      <color indexed="12"/>
      <name val="Arial"/>
      <family val="2"/>
    </font>
    <font>
      <sz val="10"/>
      <color indexed="8"/>
      <name val="Calibri"/>
      <family val="2"/>
      <scheme val="minor"/>
    </font>
    <font>
      <b/>
      <sz val="10"/>
      <name val="Calibri"/>
      <family val="2"/>
      <scheme val="minor"/>
    </font>
    <font>
      <sz val="10"/>
      <name val="Calibri"/>
      <family val="2"/>
      <scheme val="minor"/>
    </font>
    <font>
      <sz val="10"/>
      <color theme="1"/>
      <name val="Calibri"/>
      <family val="2"/>
      <scheme val="minor"/>
    </font>
    <font>
      <i/>
      <sz val="10"/>
      <name val="Calibri"/>
      <family val="2"/>
      <scheme val="minor"/>
    </font>
    <font>
      <sz val="10"/>
      <color theme="0"/>
      <name val="Calibri"/>
      <family val="2"/>
      <scheme val="minor"/>
    </font>
    <font>
      <i/>
      <sz val="10"/>
      <color indexed="8"/>
      <name val="Calibri"/>
      <family val="2"/>
      <scheme val="minor"/>
    </font>
    <font>
      <u/>
      <sz val="10"/>
      <color indexed="8"/>
      <name val="Calibri"/>
      <family val="2"/>
      <scheme val="minor"/>
    </font>
    <font>
      <b/>
      <sz val="10"/>
      <color theme="1"/>
      <name val="Calibri"/>
      <family val="2"/>
      <scheme val="minor"/>
    </font>
    <font>
      <sz val="9"/>
      <color indexed="81"/>
      <name val="Calibri"/>
      <family val="2"/>
      <scheme val="minor"/>
    </font>
    <font>
      <sz val="13"/>
      <color theme="1"/>
      <name val="Calibri"/>
      <family val="2"/>
      <scheme val="minor"/>
    </font>
    <font>
      <sz val="10"/>
      <color indexed="81"/>
      <name val="Calibri"/>
      <family val="2"/>
      <scheme val="minor"/>
    </font>
    <font>
      <vertAlign val="superscript"/>
      <sz val="10"/>
      <color indexed="8"/>
      <name val="Calibri"/>
      <family val="2"/>
      <scheme val="minor"/>
    </font>
    <font>
      <sz val="8"/>
      <color indexed="81"/>
      <name val="Tahoma"/>
      <family val="2"/>
    </font>
    <font>
      <sz val="10"/>
      <name val="Arial"/>
      <family val="2"/>
    </font>
    <font>
      <sz val="9"/>
      <color indexed="81"/>
      <name val="Tahoma"/>
      <family val="2"/>
    </font>
    <font>
      <b/>
      <u/>
      <sz val="10"/>
      <name val="Calibri"/>
      <family val="2"/>
      <scheme val="minor"/>
    </font>
    <font>
      <u/>
      <sz val="10"/>
      <name val="Calibri"/>
      <family val="2"/>
      <scheme val="minor"/>
    </font>
    <font>
      <u/>
      <sz val="10"/>
      <color theme="1"/>
      <name val="Calibri"/>
      <family val="2"/>
      <scheme val="minor"/>
    </font>
    <font>
      <i/>
      <sz val="10"/>
      <color theme="1"/>
      <name val="Calibri"/>
      <family val="2"/>
      <scheme val="minor"/>
    </font>
    <font>
      <b/>
      <u/>
      <sz val="10"/>
      <color indexed="8"/>
      <name val="Calibri"/>
      <family val="2"/>
      <scheme val="minor"/>
    </font>
    <font>
      <sz val="10"/>
      <name val="Arial"/>
      <family val="2"/>
    </font>
    <font>
      <sz val="7"/>
      <color indexed="8"/>
      <name val="Small Fonts"/>
      <family val="2"/>
    </font>
    <font>
      <sz val="7"/>
      <color indexed="8"/>
      <name val="Arial"/>
      <family val="2"/>
    </font>
    <font>
      <sz val="7"/>
      <name val="Small Fonts"/>
      <family val="2"/>
    </font>
    <font>
      <sz val="7"/>
      <name val="Arial"/>
      <family val="2"/>
    </font>
    <font>
      <b/>
      <sz val="10"/>
      <color indexed="8"/>
      <name val="Arial"/>
      <family val="2"/>
    </font>
    <font>
      <sz val="10"/>
      <color indexed="8"/>
      <name val="Arial"/>
      <family val="2"/>
    </font>
    <font>
      <b/>
      <sz val="10"/>
      <name val="Arial"/>
      <family val="2"/>
    </font>
    <font>
      <b/>
      <u/>
      <sz val="10"/>
      <color indexed="8"/>
      <name val="Arial"/>
      <family val="2"/>
    </font>
    <font>
      <b/>
      <sz val="8"/>
      <color indexed="81"/>
      <name val="Tahoma"/>
      <family val="2"/>
    </font>
    <font>
      <sz val="8"/>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s>
  <borders count="2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64"/>
      </right>
      <top style="thin">
        <color indexed="8"/>
      </top>
      <bottom style="medium">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style="thin">
        <color indexed="64"/>
      </bottom>
      <diagonal/>
    </border>
    <border>
      <left/>
      <right style="medium">
        <color indexed="8"/>
      </right>
      <top/>
      <bottom/>
      <diagonal/>
    </border>
    <border>
      <left style="thin">
        <color indexed="8"/>
      </left>
      <right style="medium">
        <color indexed="8"/>
      </right>
      <top/>
      <bottom/>
      <diagonal/>
    </border>
    <border>
      <left style="thin">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medium">
        <color indexed="8"/>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right style="thin">
        <color indexed="8"/>
      </right>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9"/>
      </right>
      <top/>
      <bottom/>
      <diagonal/>
    </border>
    <border>
      <left style="medium">
        <color indexed="9"/>
      </left>
      <right/>
      <top/>
      <bottom/>
      <diagonal/>
    </border>
    <border>
      <left/>
      <right style="medium">
        <color indexed="9"/>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style="thin">
        <color indexed="8"/>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medium">
        <color indexed="8"/>
      </right>
      <top style="medium">
        <color indexed="64"/>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8"/>
      </left>
      <right style="medium">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indexed="64"/>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64"/>
      </left>
      <right style="thin">
        <color indexed="64"/>
      </right>
      <top/>
      <bottom style="thin">
        <color indexed="8"/>
      </bottom>
      <diagonal/>
    </border>
    <border>
      <left style="medium">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64"/>
      </left>
      <right style="thin">
        <color indexed="64"/>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top style="medium">
        <color indexed="64"/>
      </top>
      <bottom style="thin">
        <color indexed="64"/>
      </bottom>
      <diagonal/>
    </border>
    <border>
      <left style="medium">
        <color indexed="64"/>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64"/>
      </bottom>
      <diagonal/>
    </border>
    <border>
      <left style="medium">
        <color indexed="8"/>
      </left>
      <right/>
      <top style="thin">
        <color indexed="64"/>
      </top>
      <bottom style="thin">
        <color indexed="64"/>
      </bottom>
      <diagonal/>
    </border>
    <border>
      <left style="medium">
        <color indexed="64"/>
      </left>
      <right style="medium">
        <color indexed="8"/>
      </right>
      <top style="thin">
        <color indexed="64"/>
      </top>
      <bottom style="thin">
        <color indexed="64"/>
      </bottom>
      <diagonal/>
    </border>
    <border>
      <left style="medium">
        <color indexed="8"/>
      </left>
      <right style="medium">
        <color indexed="64"/>
      </right>
      <top style="thin">
        <color indexed="64"/>
      </top>
      <bottom style="thin">
        <color indexed="64"/>
      </bottom>
      <diagonal/>
    </border>
    <border>
      <left style="medium">
        <color indexed="8"/>
      </left>
      <right/>
      <top style="thin">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8"/>
      </left>
      <right style="medium">
        <color indexed="64"/>
      </right>
      <top style="thin">
        <color indexed="64"/>
      </top>
      <bottom style="medium">
        <color indexed="64"/>
      </bottom>
      <diagonal/>
    </border>
    <border>
      <left style="medium">
        <color indexed="8"/>
      </left>
      <right/>
      <top/>
      <bottom style="thin">
        <color indexed="64"/>
      </bottom>
      <diagonal/>
    </border>
    <border>
      <left style="medium">
        <color indexed="64"/>
      </left>
      <right style="medium">
        <color indexed="8"/>
      </right>
      <top/>
      <bottom style="thin">
        <color indexed="64"/>
      </bottom>
      <diagonal/>
    </border>
    <border>
      <left style="medium">
        <color indexed="8"/>
      </left>
      <right style="medium">
        <color indexed="64"/>
      </right>
      <top/>
      <bottom style="thin">
        <color indexed="64"/>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thin">
        <color indexed="16"/>
      </left>
      <right style="thin">
        <color indexed="16"/>
      </right>
      <top style="thin">
        <color indexed="16"/>
      </top>
      <bottom style="thin">
        <color indexed="16"/>
      </bottom>
      <diagonal/>
    </border>
    <border>
      <left style="thin">
        <color indexed="16"/>
      </left>
      <right/>
      <top style="thin">
        <color indexed="16"/>
      </top>
      <bottom style="thin">
        <color indexed="16"/>
      </bottom>
      <diagonal/>
    </border>
    <border>
      <left style="thin">
        <color indexed="16"/>
      </left>
      <right style="thin">
        <color indexed="16"/>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22" fillId="0" borderId="0"/>
    <xf numFmtId="0" fontId="29" fillId="0" borderId="0"/>
    <xf numFmtId="9" fontId="29" fillId="0" borderId="0" applyFont="0" applyFill="0" applyBorder="0" applyAlignment="0" applyProtection="0"/>
  </cellStyleXfs>
  <cellXfs count="1286">
    <xf numFmtId="0" fontId="0" fillId="0" borderId="0" xfId="0"/>
    <xf numFmtId="0" fontId="3" fillId="0" borderId="0" xfId="0" applyFont="1"/>
    <xf numFmtId="0" fontId="6" fillId="0" borderId="36" xfId="0" applyFont="1" applyFill="1" applyBorder="1" applyAlignment="1" applyProtection="1">
      <alignment horizontal="center"/>
      <protection locked="0"/>
    </xf>
    <xf numFmtId="0" fontId="9" fillId="0" borderId="20" xfId="0" applyFont="1" applyFill="1" applyBorder="1" applyAlignment="1" applyProtection="1">
      <alignment horizontal="center"/>
      <protection locked="0"/>
    </xf>
    <xf numFmtId="0" fontId="8" fillId="0" borderId="43" xfId="0" applyFont="1" applyFill="1" applyBorder="1" applyAlignment="1" applyProtection="1">
      <alignment horizontal="center"/>
    </xf>
    <xf numFmtId="0" fontId="8" fillId="0" borderId="0" xfId="0" applyFont="1" applyFill="1" applyBorder="1" applyProtection="1"/>
    <xf numFmtId="0" fontId="6" fillId="0" borderId="53" xfId="0" applyFont="1" applyFill="1" applyBorder="1" applyProtection="1"/>
    <xf numFmtId="0" fontId="6" fillId="0" borderId="54" xfId="0" applyFont="1" applyFill="1" applyBorder="1" applyProtection="1"/>
    <xf numFmtId="165" fontId="6" fillId="0" borderId="54" xfId="0" applyNumberFormat="1" applyFont="1" applyFill="1" applyBorder="1" applyAlignment="1" applyProtection="1">
      <alignment horizontal="left"/>
    </xf>
    <xf numFmtId="165" fontId="6" fillId="0" borderId="54" xfId="0" applyNumberFormat="1" applyFont="1" applyFill="1" applyBorder="1" applyProtection="1"/>
    <xf numFmtId="165" fontId="6" fillId="0" borderId="55" xfId="0" applyNumberFormat="1" applyFont="1" applyFill="1" applyBorder="1" applyProtection="1"/>
    <xf numFmtId="0" fontId="6" fillId="0" borderId="55" xfId="0" applyFont="1" applyFill="1" applyBorder="1" applyAlignment="1" applyProtection="1">
      <alignment horizontal="center"/>
    </xf>
    <xf numFmtId="0" fontId="6" fillId="0" borderId="56" xfId="0" applyFont="1" applyFill="1" applyBorder="1" applyAlignment="1" applyProtection="1">
      <alignment horizontal="center"/>
    </xf>
    <xf numFmtId="0" fontId="6" fillId="0" borderId="59" xfId="0" applyFont="1" applyFill="1" applyBorder="1" applyProtection="1">
      <protection locked="0"/>
    </xf>
    <xf numFmtId="165" fontId="6" fillId="0" borderId="26" xfId="0" applyNumberFormat="1" applyFont="1" applyFill="1" applyBorder="1" applyProtection="1">
      <protection locked="0"/>
    </xf>
    <xf numFmtId="0" fontId="6" fillId="0" borderId="13" xfId="0" applyFont="1" applyFill="1" applyBorder="1" applyProtection="1">
      <protection locked="0"/>
    </xf>
    <xf numFmtId="165" fontId="6" fillId="0" borderId="16" xfId="0" applyNumberFormat="1" applyFont="1" applyFill="1" applyBorder="1" applyProtection="1">
      <protection locked="0"/>
    </xf>
    <xf numFmtId="0" fontId="6" fillId="0" borderId="64" xfId="0" applyFont="1" applyFill="1" applyBorder="1" applyProtection="1">
      <protection locked="0"/>
    </xf>
    <xf numFmtId="165" fontId="6" fillId="0" borderId="6" xfId="0" applyNumberFormat="1" applyFont="1" applyFill="1" applyBorder="1" applyProtection="1">
      <protection locked="0"/>
    </xf>
    <xf numFmtId="0" fontId="6" fillId="0" borderId="78" xfId="0" applyFont="1" applyFill="1" applyBorder="1" applyAlignment="1" applyProtection="1">
      <alignment horizontal="center"/>
    </xf>
    <xf numFmtId="0" fontId="6" fillId="0" borderId="7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xf>
    <xf numFmtId="0" fontId="6" fillId="0" borderId="8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xf>
    <xf numFmtId="0" fontId="6" fillId="0" borderId="2" xfId="0" applyFont="1" applyFill="1" applyBorder="1" applyAlignment="1" applyProtection="1">
      <alignment horizontal="center" vertical="center"/>
      <protection locked="0"/>
    </xf>
    <xf numFmtId="0" fontId="8" fillId="0" borderId="0" xfId="0" applyFont="1" applyFill="1" applyBorder="1" applyAlignment="1" applyProtection="1">
      <alignment horizontal="center"/>
    </xf>
    <xf numFmtId="0" fontId="8" fillId="0" borderId="65" xfId="0" applyFont="1" applyFill="1" applyBorder="1" applyAlignment="1" applyProtection="1">
      <alignment horizontal="center"/>
    </xf>
    <xf numFmtId="0" fontId="6" fillId="0" borderId="35" xfId="0" applyFont="1" applyFill="1" applyBorder="1" applyAlignment="1" applyProtection="1">
      <alignment horizontal="left"/>
    </xf>
    <xf numFmtId="0" fontId="10" fillId="0" borderId="0" xfId="0" applyNumberFormat="1" applyFont="1" applyFill="1" applyBorder="1" applyAlignment="1"/>
    <xf numFmtId="0" fontId="9" fillId="0" borderId="0" xfId="0" applyNumberFormat="1" applyFont="1" applyFill="1" applyBorder="1" applyAlignment="1"/>
    <xf numFmtId="0" fontId="9" fillId="0" borderId="0" xfId="0" applyNumberFormat="1" applyFont="1" applyFill="1" applyBorder="1" applyAlignment="1">
      <alignment horizontal="left"/>
    </xf>
    <xf numFmtId="0" fontId="9" fillId="0" borderId="0" xfId="0" applyNumberFormat="1" applyFont="1" applyFill="1" applyBorder="1" applyAlignment="1">
      <alignment horizontal="center"/>
    </xf>
    <xf numFmtId="0"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center"/>
    </xf>
    <xf numFmtId="0" fontId="10" fillId="0" borderId="20" xfId="0" applyNumberFormat="1" applyFont="1" applyFill="1" applyBorder="1" applyAlignment="1">
      <alignment horizontal="center"/>
    </xf>
    <xf numFmtId="0" fontId="9" fillId="0" borderId="0" xfId="0" applyNumberFormat="1" applyFont="1" applyFill="1" applyBorder="1" applyAlignment="1">
      <alignment horizontal="left" indent="1"/>
    </xf>
    <xf numFmtId="0" fontId="9" fillId="0" borderId="0" xfId="0" applyNumberFormat="1" applyFont="1" applyFill="1" applyBorder="1" applyAlignment="1">
      <alignment horizontal="left" indent="2"/>
    </xf>
    <xf numFmtId="0" fontId="10" fillId="0" borderId="0" xfId="0" applyNumberFormat="1" applyFont="1" applyFill="1" applyBorder="1" applyAlignment="1">
      <alignment horizontal="left" indent="3"/>
    </xf>
    <xf numFmtId="166" fontId="10" fillId="0" borderId="20" xfId="1" applyNumberFormat="1" applyFont="1" applyFill="1" applyBorder="1" applyAlignment="1" applyProtection="1">
      <protection locked="0"/>
    </xf>
    <xf numFmtId="166" fontId="10" fillId="0" borderId="20" xfId="1" applyNumberFormat="1" applyFont="1" applyFill="1" applyBorder="1" applyAlignment="1" applyProtection="1">
      <alignment horizontal="right"/>
      <protection locked="0"/>
    </xf>
    <xf numFmtId="166" fontId="10" fillId="0" borderId="91" xfId="1" applyNumberFormat="1" applyFont="1" applyFill="1" applyBorder="1" applyAlignment="1"/>
    <xf numFmtId="0" fontId="11" fillId="0" borderId="0" xfId="0" applyFont="1" applyFill="1" applyAlignment="1" applyProtection="1">
      <alignment horizontal="left" indent="3"/>
      <protection locked="0"/>
    </xf>
    <xf numFmtId="0" fontId="9" fillId="0" borderId="0" xfId="0" applyNumberFormat="1" applyFont="1" applyFill="1" applyBorder="1" applyAlignment="1">
      <alignment horizontal="right"/>
    </xf>
    <xf numFmtId="166" fontId="9" fillId="0" borderId="20" xfId="1" applyNumberFormat="1" applyFont="1" applyFill="1" applyBorder="1" applyAlignment="1">
      <alignment horizontal="right"/>
    </xf>
    <xf numFmtId="166" fontId="9" fillId="0" borderId="91" xfId="1" applyNumberFormat="1" applyFont="1" applyFill="1" applyBorder="1" applyAlignment="1"/>
    <xf numFmtId="0" fontId="10" fillId="0" borderId="0" xfId="0" applyNumberFormat="1" applyFont="1" applyFill="1" applyBorder="1" applyAlignment="1">
      <alignment horizontal="center"/>
    </xf>
    <xf numFmtId="166" fontId="10" fillId="0" borderId="0" xfId="1" applyNumberFormat="1" applyFont="1" applyFill="1" applyBorder="1" applyAlignment="1"/>
    <xf numFmtId="166" fontId="10" fillId="0" borderId="0" xfId="1" applyNumberFormat="1" applyFont="1" applyFill="1" applyBorder="1" applyAlignment="1">
      <alignment horizontal="right"/>
    </xf>
    <xf numFmtId="0" fontId="12" fillId="0" borderId="0" xfId="0" applyNumberFormat="1" applyFont="1" applyFill="1" applyBorder="1" applyAlignment="1">
      <alignment horizontal="left" indent="3"/>
    </xf>
    <xf numFmtId="166" fontId="9" fillId="0" borderId="20" xfId="1" applyNumberFormat="1" applyFont="1" applyFill="1" applyBorder="1" applyAlignment="1"/>
    <xf numFmtId="166" fontId="9" fillId="0" borderId="0" xfId="1" applyNumberFormat="1" applyFont="1" applyFill="1" applyBorder="1" applyAlignment="1">
      <alignment horizontal="right"/>
    </xf>
    <xf numFmtId="0" fontId="10" fillId="0" borderId="0" xfId="0" applyNumberFormat="1" applyFont="1" applyFill="1" applyBorder="1" applyAlignment="1" applyProtection="1">
      <alignment horizontal="left"/>
      <protection locked="0"/>
    </xf>
    <xf numFmtId="0" fontId="10" fillId="0" borderId="0" xfId="0" applyNumberFormat="1" applyFont="1" applyFill="1" applyBorder="1" applyAlignment="1">
      <alignment horizontal="left"/>
    </xf>
    <xf numFmtId="166" fontId="10" fillId="0" borderId="0" xfId="1" applyNumberFormat="1" applyFont="1" applyFill="1" applyBorder="1" applyAlignment="1" applyProtection="1">
      <alignment horizontal="left"/>
      <protection locked="0"/>
    </xf>
    <xf numFmtId="166" fontId="10" fillId="0" borderId="0" xfId="1" applyNumberFormat="1" applyFont="1" applyFill="1" applyBorder="1" applyAlignment="1">
      <alignment horizontal="left"/>
    </xf>
    <xf numFmtId="166" fontId="10" fillId="0" borderId="0" xfId="1" applyNumberFormat="1" applyFont="1" applyFill="1" applyBorder="1" applyAlignment="1">
      <alignment horizontal="center"/>
    </xf>
    <xf numFmtId="0" fontId="13" fillId="0" borderId="0" xfId="0" applyNumberFormat="1" applyFont="1" applyFill="1" applyBorder="1" applyAlignment="1"/>
    <xf numFmtId="0" fontId="11" fillId="0" borderId="0" xfId="0" applyFont="1" applyFill="1"/>
    <xf numFmtId="0" fontId="8" fillId="0" borderId="0" xfId="0" applyFont="1" applyFill="1" applyProtection="1"/>
    <xf numFmtId="0" fontId="6" fillId="0" borderId="0" xfId="0" applyFont="1" applyFill="1" applyAlignment="1" applyProtection="1">
      <alignment horizontal="center"/>
    </xf>
    <xf numFmtId="0" fontId="6" fillId="0" borderId="0" xfId="0" applyFont="1" applyFill="1" applyAlignment="1" applyProtection="1">
      <alignment horizontal="right" vertical="center"/>
    </xf>
    <xf numFmtId="164" fontId="6" fillId="0" borderId="0" xfId="0" applyNumberFormat="1" applyFont="1" applyFill="1" applyBorder="1" applyAlignment="1" applyProtection="1">
      <alignment horizontal="center"/>
    </xf>
    <xf numFmtId="0" fontId="8" fillId="0" borderId="0" xfId="0" applyFont="1" applyFill="1" applyBorder="1" applyAlignment="1" applyProtection="1">
      <alignment horizontal="left" indent="3"/>
    </xf>
    <xf numFmtId="166" fontId="8" fillId="0" borderId="20" xfId="1" applyNumberFormat="1" applyFont="1" applyFill="1" applyBorder="1" applyProtection="1">
      <protection locked="0"/>
    </xf>
    <xf numFmtId="166" fontId="8" fillId="0" borderId="20" xfId="1" applyNumberFormat="1" applyFont="1" applyFill="1" applyBorder="1" applyAlignment="1" applyProtection="1">
      <alignment horizontal="right"/>
      <protection locked="0"/>
    </xf>
    <xf numFmtId="166" fontId="6" fillId="0" borderId="0" xfId="1" applyNumberFormat="1" applyFont="1" applyFill="1" applyBorder="1" applyAlignment="1" applyProtection="1">
      <alignment horizontal="center"/>
    </xf>
    <xf numFmtId="166" fontId="11" fillId="0" borderId="20" xfId="1" applyNumberFormat="1" applyFont="1" applyFill="1" applyBorder="1" applyProtection="1">
      <protection locked="0"/>
    </xf>
    <xf numFmtId="166" fontId="6" fillId="0" borderId="20" xfId="1" applyNumberFormat="1" applyFont="1" applyFill="1" applyBorder="1" applyAlignment="1" applyProtection="1">
      <alignment horizontal="right"/>
      <protection locked="0"/>
    </xf>
    <xf numFmtId="0" fontId="11" fillId="0" borderId="0" xfId="0" applyFont="1" applyFill="1" applyAlignment="1">
      <alignment horizontal="left" indent="3"/>
    </xf>
    <xf numFmtId="0" fontId="8" fillId="2" borderId="0" xfId="0" applyFont="1" applyFill="1" applyBorder="1" applyAlignment="1" applyProtection="1">
      <alignment horizontal="left" indent="3"/>
      <protection locked="0"/>
    </xf>
    <xf numFmtId="0" fontId="6" fillId="0" borderId="0" xfId="0" applyFont="1" applyFill="1" applyBorder="1" applyAlignment="1" applyProtection="1">
      <alignment horizontal="right"/>
    </xf>
    <xf numFmtId="166" fontId="6" fillId="0" borderId="20" xfId="1" applyNumberFormat="1" applyFont="1" applyFill="1" applyBorder="1" applyProtection="1"/>
    <xf numFmtId="166" fontId="6" fillId="0" borderId="0" xfId="1" applyNumberFormat="1" applyFont="1" applyFill="1" applyBorder="1" applyProtection="1"/>
    <xf numFmtId="166" fontId="6" fillId="0" borderId="0" xfId="1" applyNumberFormat="1" applyFont="1" applyFill="1" applyBorder="1" applyAlignment="1" applyProtection="1">
      <alignment horizontal="right"/>
    </xf>
    <xf numFmtId="166" fontId="6" fillId="0" borderId="92" xfId="1" applyNumberFormat="1" applyFont="1" applyFill="1" applyBorder="1" applyProtection="1"/>
    <xf numFmtId="166" fontId="6" fillId="0" borderId="92" xfId="1" applyNumberFormat="1" applyFont="1" applyFill="1" applyBorder="1" applyAlignment="1" applyProtection="1">
      <alignment horizontal="right"/>
    </xf>
    <xf numFmtId="0" fontId="6" fillId="0" borderId="0" xfId="0" applyFont="1" applyFill="1" applyBorder="1" applyAlignment="1" applyProtection="1">
      <alignment horizontal="left" indent="2"/>
    </xf>
    <xf numFmtId="166" fontId="6" fillId="0" borderId="0" xfId="1" applyNumberFormat="1" applyFont="1" applyFill="1" applyBorder="1" applyAlignment="1" applyProtection="1">
      <alignment horizontal="left"/>
    </xf>
    <xf numFmtId="166" fontId="6" fillId="0" borderId="20" xfId="1" applyNumberFormat="1" applyFont="1" applyFill="1" applyBorder="1" applyAlignment="1" applyProtection="1">
      <alignment horizontal="left"/>
      <protection locked="0"/>
    </xf>
    <xf numFmtId="0" fontId="11" fillId="0" borderId="0" xfId="0" applyFont="1" applyFill="1" applyBorder="1"/>
    <xf numFmtId="166" fontId="8" fillId="0" borderId="0" xfId="1" applyNumberFormat="1" applyFont="1" applyFill="1" applyBorder="1" applyProtection="1">
      <protection locked="0"/>
    </xf>
    <xf numFmtId="166" fontId="8" fillId="0" borderId="0" xfId="1" applyNumberFormat="1" applyFont="1" applyFill="1" applyBorder="1" applyAlignment="1" applyProtection="1">
      <alignment horizontal="right"/>
      <protection locked="0"/>
    </xf>
    <xf numFmtId="0" fontId="8" fillId="2" borderId="0" xfId="0" applyFont="1" applyFill="1" applyBorder="1" applyAlignment="1" applyProtection="1">
      <alignment horizontal="left" indent="3"/>
    </xf>
    <xf numFmtId="166" fontId="8" fillId="0" borderId="0" xfId="1" applyNumberFormat="1" applyFont="1" applyFill="1" applyBorder="1" applyAlignment="1" applyProtection="1">
      <alignment horizontal="center"/>
    </xf>
    <xf numFmtId="0" fontId="14" fillId="0" borderId="0" xfId="0" applyFont="1" applyFill="1" applyBorder="1" applyAlignment="1" applyProtection="1">
      <alignment horizontal="left" indent="3"/>
    </xf>
    <xf numFmtId="166" fontId="6" fillId="0" borderId="0" xfId="1" applyNumberFormat="1" applyFont="1" applyFill="1" applyBorder="1" applyProtection="1">
      <protection locked="0"/>
    </xf>
    <xf numFmtId="166" fontId="8" fillId="0" borderId="93" xfId="1" applyNumberFormat="1" applyFont="1" applyFill="1" applyBorder="1" applyAlignment="1" applyProtection="1">
      <alignment horizontal="right"/>
      <protection locked="0"/>
    </xf>
    <xf numFmtId="166" fontId="8" fillId="0" borderId="72" xfId="1" applyNumberFormat="1" applyFont="1" applyFill="1" applyBorder="1" applyAlignment="1" applyProtection="1">
      <alignment horizontal="right"/>
      <protection locked="0"/>
    </xf>
    <xf numFmtId="166" fontId="6" fillId="0" borderId="94" xfId="1" applyNumberFormat="1" applyFont="1" applyFill="1" applyBorder="1" applyProtection="1"/>
    <xf numFmtId="166" fontId="8" fillId="0" borderId="0" xfId="1" applyNumberFormat="1"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center"/>
    </xf>
    <xf numFmtId="166" fontId="8" fillId="0" borderId="0" xfId="1" applyNumberFormat="1" applyFont="1" applyFill="1" applyBorder="1" applyAlignment="1" applyProtection="1">
      <alignment horizontal="right"/>
    </xf>
    <xf numFmtId="0" fontId="6" fillId="0" borderId="0" xfId="0" applyFont="1" applyFill="1" applyBorder="1" applyAlignment="1" applyProtection="1">
      <alignment horizontal="left"/>
    </xf>
    <xf numFmtId="0" fontId="13" fillId="0" borderId="0" xfId="0" applyFont="1" applyFill="1" applyBorder="1" applyProtection="1"/>
    <xf numFmtId="0" fontId="9" fillId="0" borderId="0" xfId="0" applyNumberFormat="1" applyFont="1" applyFill="1" applyBorder="1" applyAlignment="1" applyProtection="1"/>
    <xf numFmtId="0" fontId="6" fillId="0" borderId="0" xfId="0" applyFont="1" applyFill="1" applyProtection="1"/>
    <xf numFmtId="0" fontId="6" fillId="0" borderId="0" xfId="0" applyFont="1" applyFill="1" applyBorder="1" applyAlignment="1" applyProtection="1">
      <alignment horizontal="left" vertical="center"/>
    </xf>
    <xf numFmtId="0" fontId="6" fillId="0" borderId="0" xfId="0" applyFont="1" applyFill="1" applyBorder="1" applyAlignment="1" applyProtection="1"/>
    <xf numFmtId="0" fontId="10" fillId="0" borderId="0" xfId="0" applyNumberFormat="1" applyFont="1" applyAlignment="1" applyProtection="1"/>
    <xf numFmtId="0" fontId="10" fillId="0" borderId="0" xfId="0" applyNumberFormat="1" applyFont="1" applyFill="1" applyBorder="1" applyAlignment="1" applyProtection="1"/>
    <xf numFmtId="0" fontId="9" fillId="0" borderId="20" xfId="0" applyNumberFormat="1" applyFont="1" applyFill="1" applyBorder="1" applyAlignment="1" applyProtection="1">
      <alignment horizontal="center"/>
    </xf>
    <xf numFmtId="0" fontId="10" fillId="0" borderId="20" xfId="0" applyNumberFormat="1" applyFont="1" applyFill="1" applyBorder="1" applyAlignment="1" applyProtection="1">
      <alignment horizontal="center"/>
    </xf>
    <xf numFmtId="0" fontId="10" fillId="0" borderId="95" xfId="0" applyNumberFormat="1" applyFont="1" applyFill="1" applyBorder="1" applyAlignment="1" applyProtection="1"/>
    <xf numFmtId="0" fontId="10" fillId="0" borderId="20" xfId="0" applyNumberFormat="1" applyFont="1" applyBorder="1" applyAlignment="1" applyProtection="1">
      <alignment horizontal="center" vertical="center"/>
    </xf>
    <xf numFmtId="0" fontId="10" fillId="0" borderId="20" xfId="0" applyNumberFormat="1" applyFont="1" applyBorder="1" applyAlignment="1" applyProtection="1">
      <protection locked="0"/>
    </xf>
    <xf numFmtId="0" fontId="10" fillId="0" borderId="20" xfId="0" applyNumberFormat="1" applyFont="1" applyFill="1" applyBorder="1" applyAlignment="1" applyProtection="1"/>
    <xf numFmtId="166" fontId="10" fillId="0" borderId="20" xfId="1" applyNumberFormat="1" applyFont="1" applyBorder="1" applyAlignment="1" applyProtection="1"/>
    <xf numFmtId="166" fontId="10" fillId="0" borderId="20" xfId="1" applyNumberFormat="1" applyFont="1" applyBorder="1" applyAlignment="1" applyProtection="1">
      <protection locked="0"/>
    </xf>
    <xf numFmtId="0" fontId="10" fillId="0" borderId="21" xfId="0" applyNumberFormat="1" applyFont="1" applyFill="1" applyBorder="1" applyAlignment="1" applyProtection="1"/>
    <xf numFmtId="0" fontId="10" fillId="0" borderId="20" xfId="0" applyNumberFormat="1" applyFont="1" applyBorder="1" applyAlignment="1" applyProtection="1"/>
    <xf numFmtId="0" fontId="10" fillId="0" borderId="20" xfId="0" applyNumberFormat="1" applyFont="1" applyBorder="1" applyAlignment="1" applyProtection="1">
      <alignment horizontal="center"/>
    </xf>
    <xf numFmtId="0" fontId="10" fillId="0" borderId="98" xfId="0" applyNumberFormat="1" applyFont="1" applyFill="1" applyBorder="1" applyAlignment="1" applyProtection="1"/>
    <xf numFmtId="166" fontId="10" fillId="0" borderId="0" xfId="1" applyNumberFormat="1" applyFont="1" applyFill="1" applyBorder="1" applyAlignment="1" applyProtection="1">
      <alignment horizontal="right"/>
    </xf>
    <xf numFmtId="166" fontId="10" fillId="0" borderId="0" xfId="1" applyNumberFormat="1" applyFont="1" applyFill="1" applyBorder="1" applyAlignment="1" applyProtection="1">
      <alignment horizontal="right" wrapText="1"/>
    </xf>
    <xf numFmtId="166" fontId="10" fillId="0" borderId="42" xfId="1" applyNumberFormat="1" applyFont="1" applyFill="1" applyBorder="1" applyAlignment="1" applyProtection="1">
      <alignment horizontal="right" wrapText="1"/>
    </xf>
    <xf numFmtId="0" fontId="10" fillId="0" borderId="20" xfId="0" applyNumberFormat="1" applyFont="1" applyFill="1" applyBorder="1" applyAlignment="1" applyProtection="1">
      <alignment horizontal="right"/>
      <protection locked="0"/>
    </xf>
    <xf numFmtId="166" fontId="10" fillId="0" borderId="96"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6" fontId="10" fillId="0" borderId="97" xfId="1" applyNumberFormat="1" applyFont="1" applyFill="1" applyBorder="1" applyAlignment="1" applyProtection="1">
      <alignment horizontal="center"/>
    </xf>
    <xf numFmtId="166" fontId="10" fillId="0" borderId="42" xfId="1" applyNumberFormat="1" applyFont="1" applyFill="1" applyBorder="1" applyAlignment="1" applyProtection="1">
      <alignment horizontal="center"/>
    </xf>
    <xf numFmtId="0" fontId="10" fillId="0" borderId="0" xfId="0" applyNumberFormat="1" applyFont="1" applyFill="1" applyBorder="1" applyAlignment="1" applyProtection="1">
      <alignment horizontal="right"/>
    </xf>
    <xf numFmtId="3" fontId="10" fillId="0" borderId="0" xfId="0" applyNumberFormat="1" applyFont="1" applyFill="1" applyBorder="1" applyAlignment="1" applyProtection="1">
      <alignment horizontal="center"/>
    </xf>
    <xf numFmtId="0" fontId="10" fillId="0" borderId="68" xfId="0" applyNumberFormat="1" applyFont="1" applyFill="1" applyBorder="1" applyAlignment="1" applyProtection="1">
      <alignment horizontal="right"/>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center"/>
    </xf>
    <xf numFmtId="0" fontId="10" fillId="0" borderId="0" xfId="0" applyNumberFormat="1" applyFont="1" applyBorder="1" applyAlignment="1" applyProtection="1"/>
    <xf numFmtId="3" fontId="10" fillId="0" borderId="20" xfId="0" applyNumberFormat="1" applyFont="1" applyFill="1" applyBorder="1" applyAlignment="1" applyProtection="1">
      <protection locked="0"/>
    </xf>
    <xf numFmtId="0" fontId="10" fillId="0" borderId="20" xfId="0" applyNumberFormat="1" applyFont="1" applyFill="1" applyBorder="1" applyAlignment="1" applyProtection="1">
      <alignment horizontal="right"/>
    </xf>
    <xf numFmtId="166" fontId="10" fillId="0" borderId="20" xfId="1" applyNumberFormat="1" applyFont="1" applyFill="1" applyBorder="1" applyAlignment="1" applyProtection="1"/>
    <xf numFmtId="166" fontId="13" fillId="0" borderId="0" xfId="0" applyNumberFormat="1" applyFont="1" applyAlignment="1" applyProtection="1"/>
    <xf numFmtId="0" fontId="8" fillId="0" borderId="0" xfId="0" applyFont="1" applyFill="1"/>
    <xf numFmtId="0" fontId="10" fillId="0" borderId="0" xfId="0" applyNumberFormat="1" applyFont="1" applyAlignment="1"/>
    <xf numFmtId="166" fontId="13" fillId="0" borderId="0" xfId="0" applyNumberFormat="1" applyFont="1" applyFill="1"/>
    <xf numFmtId="0" fontId="11" fillId="0" borderId="0" xfId="0" applyFont="1" applyFill="1" applyProtection="1"/>
    <xf numFmtId="164" fontId="9"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left"/>
    </xf>
    <xf numFmtId="0" fontId="6" fillId="0" borderId="0" xfId="0" applyFont="1" applyFill="1" applyBorder="1" applyAlignment="1" applyProtection="1">
      <alignment horizontal="left" indent="1"/>
    </xf>
    <xf numFmtId="3" fontId="8" fillId="0" borderId="0" xfId="0" applyNumberFormat="1" applyFont="1" applyFill="1" applyBorder="1" applyAlignment="1" applyProtection="1">
      <alignment horizontal="center"/>
    </xf>
    <xf numFmtId="166" fontId="6" fillId="0" borderId="0" xfId="1" applyNumberFormat="1" applyFont="1" applyFill="1" applyBorder="1" applyAlignment="1" applyProtection="1">
      <alignment horizontal="center"/>
      <protection locked="0"/>
    </xf>
    <xf numFmtId="166" fontId="8" fillId="0" borderId="0" xfId="1" applyNumberFormat="1" applyFont="1" applyFill="1" applyBorder="1" applyAlignment="1" applyProtection="1">
      <alignment horizontal="center"/>
      <protection locked="0"/>
    </xf>
    <xf numFmtId="0" fontId="8" fillId="0" borderId="0" xfId="0" applyFont="1" applyFill="1" applyBorder="1" applyAlignment="1" applyProtection="1">
      <alignment horizontal="left" indent="4"/>
    </xf>
    <xf numFmtId="0" fontId="8" fillId="0" borderId="0" xfId="0" applyFont="1" applyFill="1" applyAlignment="1" applyProtection="1">
      <alignment horizontal="center"/>
    </xf>
    <xf numFmtId="167" fontId="10" fillId="0" borderId="0" xfId="0" applyNumberFormat="1" applyFont="1" applyFill="1" applyBorder="1" applyAlignment="1" applyProtection="1"/>
    <xf numFmtId="0" fontId="10" fillId="0" borderId="0" xfId="0" applyFont="1" applyFill="1" applyProtection="1"/>
    <xf numFmtId="0" fontId="9" fillId="0" borderId="0" xfId="0" applyFont="1" applyFill="1" applyAlignment="1" applyProtection="1">
      <alignment horizontal="center"/>
    </xf>
    <xf numFmtId="0" fontId="9" fillId="0" borderId="0" xfId="0" applyFont="1" applyFill="1" applyAlignment="1" applyProtection="1">
      <alignment horizontal="right"/>
    </xf>
    <xf numFmtId="164" fontId="9" fillId="0" borderId="0" xfId="0" applyNumberFormat="1" applyFont="1" applyFill="1" applyAlignment="1" applyProtection="1">
      <alignment horizontal="center"/>
    </xf>
    <xf numFmtId="0" fontId="9" fillId="0" borderId="0" xfId="0" applyFont="1" applyFill="1" applyBorder="1" applyAlignment="1" applyProtection="1">
      <alignment horizontal="left" indent="1"/>
    </xf>
    <xf numFmtId="0" fontId="9" fillId="0" borderId="0" xfId="0" applyFont="1" applyFill="1" applyBorder="1" applyAlignment="1" applyProtection="1">
      <alignment horizontal="left" indent="2"/>
    </xf>
    <xf numFmtId="166" fontId="10" fillId="0" borderId="69" xfId="1" applyNumberFormat="1" applyFont="1" applyFill="1" applyBorder="1" applyProtection="1"/>
    <xf numFmtId="166" fontId="10" fillId="0" borderId="69" xfId="1" applyNumberFormat="1" applyFont="1" applyFill="1" applyBorder="1" applyAlignment="1" applyProtection="1">
      <alignment horizontal="right"/>
    </xf>
    <xf numFmtId="166" fontId="9" fillId="0" borderId="0" xfId="1" applyNumberFormat="1" applyFont="1" applyFill="1" applyBorder="1" applyAlignment="1" applyProtection="1">
      <alignment horizontal="center"/>
    </xf>
    <xf numFmtId="0" fontId="10" fillId="0" borderId="0" xfId="0" applyFont="1" applyFill="1" applyBorder="1" applyAlignment="1" applyProtection="1">
      <alignment horizontal="left" indent="3"/>
    </xf>
    <xf numFmtId="166" fontId="10" fillId="0" borderId="94" xfId="1" applyNumberFormat="1" applyFont="1" applyFill="1" applyBorder="1" applyProtection="1">
      <protection locked="0"/>
    </xf>
    <xf numFmtId="166" fontId="10" fillId="0" borderId="94" xfId="1" applyNumberFormat="1" applyFont="1" applyFill="1" applyBorder="1" applyAlignment="1" applyProtection="1">
      <alignment horizontal="right"/>
      <protection locked="0"/>
    </xf>
    <xf numFmtId="166" fontId="9" fillId="0" borderId="0" xfId="1" applyNumberFormat="1" applyFont="1" applyFill="1" applyBorder="1" applyAlignment="1" applyProtection="1">
      <alignment horizontal="center"/>
      <protection locked="0"/>
    </xf>
    <xf numFmtId="166" fontId="10" fillId="0" borderId="20" xfId="1" applyNumberFormat="1" applyFont="1" applyFill="1" applyBorder="1" applyProtection="1">
      <protection locked="0"/>
    </xf>
    <xf numFmtId="0" fontId="10" fillId="0" borderId="0" xfId="0" applyFont="1" applyFill="1" applyBorder="1" applyProtection="1"/>
    <xf numFmtId="166" fontId="9" fillId="0" borderId="0" xfId="1" applyNumberFormat="1" applyFont="1" applyFill="1" applyBorder="1" applyProtection="1">
      <protection locked="0"/>
    </xf>
    <xf numFmtId="166" fontId="10" fillId="0" borderId="0" xfId="1" applyNumberFormat="1" applyFont="1" applyFill="1" applyBorder="1" applyAlignment="1" applyProtection="1">
      <alignment horizontal="right"/>
      <protection locked="0"/>
    </xf>
    <xf numFmtId="166" fontId="10" fillId="0" borderId="0" xfId="1" applyNumberFormat="1" applyFont="1" applyFill="1" applyBorder="1" applyProtection="1">
      <protection locked="0"/>
    </xf>
    <xf numFmtId="166" fontId="10" fillId="0" borderId="0" xfId="1" applyNumberFormat="1" applyFont="1" applyFill="1" applyBorder="1" applyAlignment="1" applyProtection="1">
      <alignment horizontal="center"/>
      <protection locked="0"/>
    </xf>
    <xf numFmtId="0" fontId="10" fillId="0" borderId="0" xfId="0" applyFont="1" applyFill="1" applyBorder="1" applyAlignment="1" applyProtection="1">
      <alignment horizontal="center"/>
    </xf>
    <xf numFmtId="166" fontId="9" fillId="0" borderId="0" xfId="1" applyNumberFormat="1" applyFont="1" applyFill="1" applyBorder="1" applyAlignment="1" applyProtection="1">
      <alignment horizontal="left"/>
    </xf>
    <xf numFmtId="166" fontId="9" fillId="0" borderId="0" xfId="1" applyNumberFormat="1" applyFont="1" applyFill="1" applyBorder="1" applyProtection="1"/>
    <xf numFmtId="0" fontId="11" fillId="0" borderId="0" xfId="0" applyFont="1" applyFill="1" applyAlignment="1" applyProtection="1">
      <alignment horizontal="left" indent="3"/>
    </xf>
    <xf numFmtId="166" fontId="10" fillId="0" borderId="0" xfId="1" applyNumberFormat="1" applyFont="1" applyFill="1" applyBorder="1" applyProtection="1"/>
    <xf numFmtId="0" fontId="9" fillId="0" borderId="0" xfId="0" applyFont="1" applyFill="1" applyBorder="1" applyAlignment="1" applyProtection="1">
      <alignment horizontal="left"/>
    </xf>
    <xf numFmtId="166" fontId="9" fillId="0" borderId="20" xfId="1" applyNumberFormat="1" applyFont="1" applyFill="1" applyBorder="1" applyProtection="1"/>
    <xf numFmtId="166" fontId="10" fillId="0" borderId="20" xfId="1" applyNumberFormat="1" applyFont="1" applyFill="1" applyBorder="1" applyAlignment="1" applyProtection="1">
      <alignment horizontal="center"/>
      <protection locked="0"/>
    </xf>
    <xf numFmtId="0" fontId="10" fillId="0" borderId="0" xfId="0" applyFont="1" applyFill="1" applyBorder="1" applyAlignment="1" applyProtection="1"/>
    <xf numFmtId="14" fontId="9"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left"/>
    </xf>
    <xf numFmtId="0" fontId="10" fillId="0" borderId="21" xfId="0" applyFont="1" applyFill="1" applyBorder="1" applyProtection="1"/>
    <xf numFmtId="0" fontId="10" fillId="0" borderId="44" xfId="0" applyFont="1" applyFill="1" applyBorder="1" applyProtection="1"/>
    <xf numFmtId="0" fontId="10" fillId="0" borderId="21" xfId="0" applyFont="1" applyFill="1" applyBorder="1" applyAlignment="1" applyProtection="1">
      <alignment horizontal="left"/>
    </xf>
    <xf numFmtId="0" fontId="10" fillId="0" borderId="44" xfId="0" applyFont="1" applyFill="1" applyBorder="1" applyAlignment="1" applyProtection="1">
      <alignment horizontal="left"/>
    </xf>
    <xf numFmtId="0" fontId="9" fillId="0" borderId="21" xfId="0" applyFont="1" applyFill="1" applyBorder="1" applyAlignment="1" applyProtection="1">
      <alignment horizontal="left"/>
    </xf>
    <xf numFmtId="0" fontId="10" fillId="0" borderId="44" xfId="0" applyFont="1" applyFill="1" applyBorder="1" applyAlignment="1" applyProtection="1">
      <alignment horizontal="right"/>
    </xf>
    <xf numFmtId="0" fontId="13"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14" fontId="9" fillId="0" borderId="0" xfId="0" applyNumberFormat="1" applyFont="1" applyFill="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166" fontId="9" fillId="0" borderId="20" xfId="1" applyNumberFormat="1" applyFont="1" applyFill="1" applyBorder="1" applyProtection="1">
      <protection locked="0"/>
    </xf>
    <xf numFmtId="0" fontId="9" fillId="0" borderId="0" xfId="0" applyFont="1" applyFill="1" applyBorder="1" applyAlignment="1" applyProtection="1">
      <alignment horizontal="right"/>
    </xf>
    <xf numFmtId="0" fontId="10" fillId="0" borderId="0" xfId="0" applyFont="1" applyFill="1" applyBorder="1" applyAlignment="1" applyProtection="1">
      <alignment horizontal="left" indent="2"/>
    </xf>
    <xf numFmtId="0" fontId="9" fillId="0" borderId="0" xfId="0" applyFont="1" applyFill="1" applyBorder="1" applyAlignment="1" applyProtection="1"/>
    <xf numFmtId="166" fontId="9" fillId="0" borderId="0" xfId="1" applyNumberFormat="1" applyFont="1" applyFill="1" applyBorder="1" applyAlignment="1" applyProtection="1"/>
    <xf numFmtId="0" fontId="11" fillId="0" borderId="0" xfId="0" applyFont="1" applyFill="1" applyAlignment="1" applyProtection="1">
      <alignment horizontal="left" indent="2"/>
      <protection locked="0"/>
    </xf>
    <xf numFmtId="166" fontId="9" fillId="0" borderId="20" xfId="1" applyNumberFormat="1" applyFont="1" applyFill="1" applyBorder="1" applyAlignment="1" applyProtection="1">
      <alignment horizontal="right"/>
    </xf>
    <xf numFmtId="166" fontId="10" fillId="0" borderId="21" xfId="1" applyNumberFormat="1" applyFont="1" applyFill="1" applyBorder="1" applyAlignment="1" applyProtection="1">
      <alignment horizontal="right"/>
      <protection locked="0"/>
    </xf>
    <xf numFmtId="166" fontId="9" fillId="0" borderId="0" xfId="1" applyNumberFormat="1" applyFont="1" applyFill="1" applyBorder="1" applyAlignment="1" applyProtection="1">
      <alignment horizontal="right"/>
    </xf>
    <xf numFmtId="0" fontId="11" fillId="0" borderId="0" xfId="0" applyFont="1" applyFill="1" applyAlignment="1" applyProtection="1">
      <alignment horizontal="left" indent="2"/>
    </xf>
    <xf numFmtId="0" fontId="8" fillId="0" borderId="0" xfId="0" applyFont="1" applyFill="1" applyBorder="1" applyAlignment="1" applyProtection="1">
      <alignment horizontal="left" indent="1"/>
    </xf>
    <xf numFmtId="0" fontId="9" fillId="0" borderId="0" xfId="0" applyFont="1" applyFill="1" applyAlignment="1">
      <alignment horizontal="left"/>
    </xf>
    <xf numFmtId="0" fontId="10" fillId="0" borderId="0" xfId="0" applyFont="1" applyFill="1"/>
    <xf numFmtId="0" fontId="9" fillId="0" borderId="0" xfId="0" applyFont="1" applyFill="1" applyAlignment="1">
      <alignment horizontal="right" vertical="center"/>
    </xf>
    <xf numFmtId="0" fontId="13" fillId="0" borderId="0" xfId="0" applyFont="1" applyFill="1"/>
    <xf numFmtId="0" fontId="8" fillId="0" borderId="0" xfId="0" applyFont="1" applyFill="1" applyBorder="1" applyAlignment="1">
      <alignment horizontal="center"/>
    </xf>
    <xf numFmtId="0" fontId="9" fillId="0" borderId="0" xfId="0" applyFont="1" applyFill="1" applyBorder="1" applyAlignment="1">
      <alignment horizontal="center"/>
    </xf>
    <xf numFmtId="14" fontId="9" fillId="0" borderId="22"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11" fillId="0" borderId="0" xfId="0" applyFont="1"/>
    <xf numFmtId="0" fontId="11" fillId="0" borderId="107" xfId="0" applyFont="1" applyBorder="1" applyProtection="1">
      <protection locked="0"/>
    </xf>
    <xf numFmtId="0" fontId="11" fillId="0" borderId="23" xfId="0" applyFont="1" applyBorder="1" applyProtection="1">
      <protection locked="0"/>
    </xf>
    <xf numFmtId="0" fontId="11" fillId="0" borderId="111" xfId="0" applyFont="1" applyBorder="1" applyProtection="1">
      <protection locked="0"/>
    </xf>
    <xf numFmtId="0" fontId="16" fillId="0" borderId="0" xfId="0" applyFont="1"/>
    <xf numFmtId="0" fontId="6" fillId="0" borderId="0" xfId="0" applyFont="1" applyFill="1" applyAlignment="1" applyProtection="1">
      <alignment horizontal="left"/>
    </xf>
    <xf numFmtId="0" fontId="6" fillId="0" borderId="0" xfId="0" applyFont="1" applyFill="1" applyAlignment="1" applyProtection="1">
      <alignment horizontal="right"/>
    </xf>
    <xf numFmtId="164" fontId="6" fillId="0" borderId="0" xfId="0" applyNumberFormat="1" applyFont="1" applyFill="1" applyAlignment="1" applyProtection="1">
      <alignment horizontal="center"/>
    </xf>
    <xf numFmtId="0" fontId="6" fillId="0" borderId="0" xfId="0" applyFont="1" applyFill="1" applyAlignment="1" applyProtection="1"/>
    <xf numFmtId="0" fontId="6" fillId="0" borderId="37" xfId="0" applyFont="1" applyFill="1" applyBorder="1" applyAlignment="1" applyProtection="1">
      <alignment horizontal="left"/>
    </xf>
    <xf numFmtId="0" fontId="6" fillId="0" borderId="38" xfId="0" applyFont="1" applyFill="1" applyBorder="1" applyAlignment="1" applyProtection="1">
      <alignment horizontal="center"/>
    </xf>
    <xf numFmtId="0" fontId="6" fillId="0" borderId="123" xfId="0" applyFont="1" applyFill="1" applyBorder="1" applyAlignment="1" applyProtection="1">
      <alignment horizontal="center"/>
    </xf>
    <xf numFmtId="0" fontId="6" fillId="0" borderId="41" xfId="0" applyFont="1" applyFill="1" applyBorder="1" applyAlignment="1" applyProtection="1">
      <alignment horizontal="center"/>
    </xf>
    <xf numFmtId="0" fontId="6" fillId="0" borderId="43" xfId="0" applyFont="1" applyFill="1" applyBorder="1" applyAlignment="1" applyProtection="1">
      <alignment horizontal="center"/>
    </xf>
    <xf numFmtId="0" fontId="6" fillId="0" borderId="48" xfId="0" applyFont="1" applyFill="1" applyBorder="1" applyAlignment="1" applyProtection="1">
      <alignment horizontal="center"/>
    </xf>
    <xf numFmtId="0" fontId="6" fillId="0" borderId="49" xfId="0" applyFont="1" applyFill="1" applyBorder="1" applyAlignment="1" applyProtection="1">
      <alignment horizontal="center"/>
    </xf>
    <xf numFmtId="0" fontId="8" fillId="0" borderId="127" xfId="0" applyFont="1" applyFill="1" applyBorder="1" applyAlignment="1" applyProtection="1"/>
    <xf numFmtId="0" fontId="8" fillId="0" borderId="59" xfId="0" applyFont="1" applyFill="1" applyBorder="1" applyProtection="1"/>
    <xf numFmtId="166" fontId="8" fillId="0" borderId="43" xfId="1" applyNumberFormat="1" applyFont="1" applyFill="1" applyBorder="1" applyProtection="1">
      <protection locked="0"/>
    </xf>
    <xf numFmtId="166" fontId="8" fillId="0" borderId="0" xfId="1" applyNumberFormat="1" applyFont="1" applyFill="1" applyProtection="1">
      <protection locked="0"/>
    </xf>
    <xf numFmtId="166" fontId="8" fillId="0" borderId="125" xfId="1" applyNumberFormat="1" applyFont="1" applyFill="1" applyBorder="1" applyProtection="1">
      <protection locked="0"/>
    </xf>
    <xf numFmtId="166" fontId="8" fillId="0" borderId="45" xfId="1" applyNumberFormat="1" applyFont="1" applyFill="1" applyBorder="1" applyProtection="1">
      <protection locked="0"/>
    </xf>
    <xf numFmtId="0" fontId="8" fillId="0" borderId="128" xfId="0" applyFont="1" applyFill="1" applyBorder="1" applyAlignment="1" applyProtection="1"/>
    <xf numFmtId="0" fontId="8" fillId="0" borderId="13" xfId="0" applyFont="1" applyFill="1" applyBorder="1" applyProtection="1"/>
    <xf numFmtId="166" fontId="8" fillId="0" borderId="13" xfId="1" applyNumberFormat="1" applyFont="1" applyFill="1" applyBorder="1" applyProtection="1">
      <protection locked="0"/>
    </xf>
    <xf numFmtId="166" fontId="8" fillId="0" borderId="15" xfId="1" applyNumberFormat="1" applyFont="1" applyFill="1" applyBorder="1" applyProtection="1">
      <protection locked="0"/>
    </xf>
    <xf numFmtId="166" fontId="8" fillId="0" borderId="129" xfId="1" applyNumberFormat="1" applyFont="1" applyFill="1" applyBorder="1" applyProtection="1">
      <protection locked="0"/>
    </xf>
    <xf numFmtId="166" fontId="8" fillId="0" borderId="130" xfId="1" applyNumberFormat="1" applyFont="1" applyFill="1" applyBorder="1" applyProtection="1">
      <protection locked="0"/>
    </xf>
    <xf numFmtId="166" fontId="10" fillId="0" borderId="59" xfId="1" applyNumberFormat="1" applyFont="1" applyFill="1" applyBorder="1" applyProtection="1">
      <protection locked="0"/>
    </xf>
    <xf numFmtId="166" fontId="10" fillId="0" borderId="13" xfId="1" applyNumberFormat="1" applyFont="1" applyFill="1" applyBorder="1" applyProtection="1">
      <protection locked="0"/>
    </xf>
    <xf numFmtId="0" fontId="8" fillId="0" borderId="131" xfId="0" applyFont="1" applyFill="1" applyBorder="1" applyAlignment="1" applyProtection="1"/>
    <xf numFmtId="0" fontId="8" fillId="0" borderId="132" xfId="0" applyFont="1" applyFill="1" applyBorder="1" applyProtection="1"/>
    <xf numFmtId="166" fontId="10" fillId="0" borderId="43" xfId="1" applyNumberFormat="1" applyFont="1" applyFill="1" applyBorder="1" applyProtection="1">
      <protection locked="0"/>
    </xf>
    <xf numFmtId="0" fontId="8" fillId="0" borderId="83" xfId="0" applyFont="1" applyFill="1" applyBorder="1" applyAlignment="1" applyProtection="1">
      <alignment horizontal="left"/>
    </xf>
    <xf numFmtId="0" fontId="8" fillId="0" borderId="84" xfId="0" applyFont="1" applyFill="1" applyBorder="1" applyAlignment="1" applyProtection="1">
      <alignment horizontal="right"/>
    </xf>
    <xf numFmtId="166" fontId="8" fillId="0" borderId="133" xfId="1" applyNumberFormat="1" applyFont="1" applyFill="1" applyBorder="1" applyProtection="1">
      <protection locked="0"/>
    </xf>
    <xf numFmtId="166" fontId="8" fillId="0" borderId="134" xfId="1" applyNumberFormat="1" applyFont="1" applyFill="1" applyBorder="1" applyProtection="1">
      <protection locked="0"/>
    </xf>
    <xf numFmtId="168" fontId="8" fillId="0" borderId="0" xfId="0" applyNumberFormat="1" applyFont="1" applyFill="1" applyBorder="1" applyAlignment="1" applyProtection="1">
      <alignment horizontal="right"/>
    </xf>
    <xf numFmtId="0" fontId="11" fillId="0" borderId="0" xfId="0" applyFont="1" applyBorder="1" applyAlignment="1" applyProtection="1"/>
    <xf numFmtId="166" fontId="8" fillId="0" borderId="135" xfId="1" applyNumberFormat="1" applyFont="1" applyFill="1" applyBorder="1" applyProtection="1">
      <protection locked="0"/>
    </xf>
    <xf numFmtId="0" fontId="8" fillId="0" borderId="37" xfId="0" applyFont="1" applyFill="1" applyBorder="1" applyAlignment="1" applyProtection="1">
      <alignment horizontal="center"/>
    </xf>
    <xf numFmtId="0" fontId="11" fillId="0" borderId="37" xfId="0" applyFont="1" applyBorder="1" applyAlignment="1" applyProtection="1"/>
    <xf numFmtId="0" fontId="8" fillId="0" borderId="136" xfId="0" applyFont="1" applyFill="1" applyBorder="1" applyAlignment="1" applyProtection="1"/>
    <xf numFmtId="0" fontId="8" fillId="0" borderId="137" xfId="0" applyFont="1" applyFill="1" applyBorder="1" applyProtection="1"/>
    <xf numFmtId="166" fontId="8" fillId="0" borderId="138" xfId="1" applyNumberFormat="1" applyFont="1" applyFill="1" applyBorder="1" applyProtection="1">
      <protection locked="0"/>
    </xf>
    <xf numFmtId="166" fontId="8" fillId="0" borderId="137" xfId="1" applyNumberFormat="1" applyFont="1" applyFill="1" applyBorder="1" applyProtection="1">
      <protection locked="0"/>
    </xf>
    <xf numFmtId="166" fontId="8" fillId="0" borderId="139" xfId="1" applyNumberFormat="1" applyFont="1" applyFill="1" applyBorder="1" applyProtection="1">
      <protection locked="0"/>
    </xf>
    <xf numFmtId="0" fontId="8" fillId="0" borderId="61" xfId="0" applyFont="1" applyFill="1" applyBorder="1" applyAlignment="1" applyProtection="1"/>
    <xf numFmtId="0" fontId="8" fillId="0" borderId="129" xfId="0" applyFont="1" applyFill="1" applyBorder="1" applyProtection="1"/>
    <xf numFmtId="166" fontId="8" fillId="0" borderId="27" xfId="1" applyNumberFormat="1" applyFont="1" applyFill="1" applyBorder="1" applyProtection="1">
      <protection locked="0"/>
    </xf>
    <xf numFmtId="0" fontId="8" fillId="0" borderId="140" xfId="0" applyFont="1" applyFill="1" applyBorder="1" applyAlignment="1" applyProtection="1"/>
    <xf numFmtId="0" fontId="8" fillId="0" borderId="141" xfId="0" applyFont="1" applyFill="1" applyBorder="1" applyProtection="1"/>
    <xf numFmtId="166" fontId="8" fillId="0" borderId="132" xfId="1" applyNumberFormat="1" applyFont="1" applyFill="1" applyBorder="1" applyProtection="1">
      <protection locked="0"/>
    </xf>
    <xf numFmtId="166" fontId="8" fillId="0" borderId="141" xfId="1" applyNumberFormat="1" applyFont="1" applyFill="1" applyBorder="1" applyProtection="1">
      <protection locked="0"/>
    </xf>
    <xf numFmtId="166" fontId="8" fillId="0" borderId="142" xfId="1" applyNumberFormat="1" applyFont="1" applyFill="1" applyBorder="1" applyProtection="1">
      <protection locked="0"/>
    </xf>
    <xf numFmtId="166" fontId="8" fillId="0" borderId="84" xfId="1" applyNumberFormat="1" applyFont="1" applyFill="1" applyBorder="1" applyProtection="1">
      <protection locked="0"/>
    </xf>
    <xf numFmtId="166" fontId="8" fillId="0" borderId="82" xfId="1" applyNumberFormat="1" applyFont="1" applyFill="1" applyBorder="1" applyProtection="1">
      <protection locked="0"/>
    </xf>
    <xf numFmtId="0" fontId="11" fillId="0" borderId="0" xfId="0" applyFont="1" applyAlignment="1" applyProtection="1"/>
    <xf numFmtId="0" fontId="11" fillId="0" borderId="0" xfId="0" applyFont="1" applyBorder="1" applyAlignment="1" applyProtection="1">
      <protection locked="0"/>
    </xf>
    <xf numFmtId="166" fontId="11" fillId="0" borderId="144" xfId="1" applyNumberFormat="1" applyFont="1" applyBorder="1" applyAlignment="1" applyProtection="1">
      <protection locked="0"/>
    </xf>
    <xf numFmtId="166" fontId="11" fillId="0" borderId="145" xfId="1" applyNumberFormat="1" applyFont="1" applyBorder="1" applyAlignment="1" applyProtection="1">
      <protection locked="0"/>
    </xf>
    <xf numFmtId="166" fontId="11" fillId="0" borderId="146" xfId="1" applyNumberFormat="1" applyFont="1" applyBorder="1" applyAlignment="1" applyProtection="1">
      <protection locked="0"/>
    </xf>
    <xf numFmtId="0" fontId="11" fillId="0" borderId="0" xfId="0" applyFont="1" applyBorder="1" applyAlignment="1" applyProtection="1">
      <alignment horizontal="left"/>
    </xf>
    <xf numFmtId="166" fontId="11" fillId="0" borderId="0" xfId="1" applyNumberFormat="1" applyFont="1" applyBorder="1" applyAlignment="1" applyProtection="1"/>
    <xf numFmtId="0" fontId="8" fillId="0" borderId="58" xfId="0" applyFont="1" applyFill="1" applyBorder="1" applyAlignment="1" applyProtection="1">
      <alignment horizontal="center"/>
    </xf>
    <xf numFmtId="166" fontId="8" fillId="0" borderId="147" xfId="1" applyNumberFormat="1" applyFont="1" applyFill="1" applyBorder="1" applyProtection="1">
      <protection locked="0"/>
    </xf>
    <xf numFmtId="166" fontId="8" fillId="0" borderId="148" xfId="1" applyNumberFormat="1" applyFont="1" applyFill="1" applyBorder="1" applyProtection="1">
      <protection locked="0"/>
    </xf>
    <xf numFmtId="0" fontId="8" fillId="0" borderId="61" xfId="0" applyFont="1" applyFill="1" applyBorder="1" applyAlignment="1" applyProtection="1">
      <alignment horizontal="center"/>
    </xf>
    <xf numFmtId="0" fontId="8" fillId="0" borderId="140" xfId="0" applyFont="1" applyFill="1" applyBorder="1" applyAlignment="1" applyProtection="1">
      <alignment horizontal="center"/>
    </xf>
    <xf numFmtId="0" fontId="8" fillId="0" borderId="143" xfId="0" applyFont="1" applyFill="1" applyBorder="1" applyAlignment="1" applyProtection="1">
      <alignment horizontal="center"/>
    </xf>
    <xf numFmtId="166" fontId="8" fillId="0" borderId="84" xfId="1" applyNumberFormat="1" applyFont="1" applyFill="1" applyBorder="1" applyProtection="1"/>
    <xf numFmtId="166" fontId="8" fillId="0" borderId="82" xfId="1" applyNumberFormat="1" applyFont="1" applyFill="1" applyBorder="1" applyProtection="1"/>
    <xf numFmtId="0" fontId="8" fillId="0" borderId="2" xfId="0" applyFont="1" applyFill="1" applyBorder="1" applyAlignment="1" applyProtection="1">
      <alignment horizontal="right"/>
    </xf>
    <xf numFmtId="0" fontId="11" fillId="0" borderId="2" xfId="0" applyFont="1" applyBorder="1" applyAlignment="1" applyProtection="1"/>
    <xf numFmtId="0" fontId="11" fillId="0" borderId="149" xfId="0" applyFont="1" applyBorder="1" applyAlignment="1" applyProtection="1">
      <alignment horizontal="right"/>
    </xf>
    <xf numFmtId="166" fontId="8" fillId="0" borderId="58" xfId="1" applyNumberFormat="1" applyFont="1" applyFill="1" applyBorder="1" applyProtection="1">
      <protection locked="0"/>
    </xf>
    <xf numFmtId="0" fontId="8" fillId="0" borderId="0" xfId="0" applyFont="1" applyFill="1" applyBorder="1" applyAlignment="1" applyProtection="1">
      <alignment horizontal="right"/>
    </xf>
    <xf numFmtId="0" fontId="11" fillId="0" borderId="45" xfId="0" applyFont="1" applyBorder="1" applyAlignment="1" applyProtection="1">
      <alignment horizontal="right"/>
    </xf>
    <xf numFmtId="166" fontId="8" fillId="0" borderId="150" xfId="1" applyNumberFormat="1" applyFont="1" applyFill="1" applyBorder="1" applyProtection="1">
      <protection locked="0"/>
    </xf>
    <xf numFmtId="166" fontId="8" fillId="0" borderId="151" xfId="1" applyNumberFormat="1" applyFont="1" applyFill="1" applyBorder="1" applyProtection="1">
      <protection locked="0"/>
    </xf>
    <xf numFmtId="166" fontId="8" fillId="0" borderId="152" xfId="1" applyNumberFormat="1" applyFont="1" applyFill="1" applyBorder="1" applyProtection="1">
      <protection locked="0"/>
    </xf>
    <xf numFmtId="166" fontId="11" fillId="0" borderId="0" xfId="1" applyNumberFormat="1" applyFont="1" applyBorder="1" applyAlignment="1" applyProtection="1">
      <alignment horizontal="center"/>
    </xf>
    <xf numFmtId="0" fontId="9" fillId="0" borderId="0" xfId="0" applyFont="1" applyBorder="1" applyAlignment="1" applyProtection="1"/>
    <xf numFmtId="0" fontId="8" fillId="0" borderId="20" xfId="0" applyFont="1" applyFill="1" applyBorder="1" applyAlignment="1" applyProtection="1">
      <alignment horizontal="center" wrapText="1"/>
    </xf>
    <xf numFmtId="0" fontId="8" fillId="0" borderId="23" xfId="0" applyFont="1" applyFill="1" applyBorder="1" applyAlignment="1" applyProtection="1">
      <alignment horizontal="center" wrapText="1"/>
    </xf>
    <xf numFmtId="166" fontId="8" fillId="0" borderId="59" xfId="1" applyNumberFormat="1" applyFont="1" applyFill="1" applyBorder="1" applyProtection="1">
      <protection locked="0"/>
    </xf>
    <xf numFmtId="0" fontId="8" fillId="0" borderId="39" xfId="0" applyFont="1" applyFill="1" applyBorder="1" applyAlignment="1" applyProtection="1">
      <alignment horizontal="right"/>
    </xf>
    <xf numFmtId="166" fontId="8" fillId="0" borderId="113" xfId="1" applyNumberFormat="1" applyFont="1" applyFill="1" applyBorder="1" applyProtection="1"/>
    <xf numFmtId="166" fontId="8" fillId="0" borderId="122" xfId="1" applyNumberFormat="1" applyFont="1" applyFill="1" applyBorder="1" applyProtection="1"/>
    <xf numFmtId="166" fontId="8" fillId="0" borderId="114" xfId="1" applyNumberFormat="1" applyFont="1" applyFill="1" applyBorder="1" applyProtection="1"/>
    <xf numFmtId="0" fontId="11" fillId="0" borderId="0" xfId="0" applyFont="1" applyFill="1" applyBorder="1" applyAlignment="1" applyProtection="1"/>
    <xf numFmtId="0" fontId="9" fillId="0" borderId="37" xfId="0" applyFont="1" applyBorder="1" applyAlignment="1" applyProtection="1"/>
    <xf numFmtId="0" fontId="11" fillId="0" borderId="37" xfId="0" applyFont="1" applyFill="1" applyBorder="1" applyAlignment="1" applyProtection="1"/>
    <xf numFmtId="0" fontId="0" fillId="0" borderId="0" xfId="0" applyProtection="1"/>
    <xf numFmtId="0" fontId="8" fillId="0" borderId="20" xfId="0" applyFont="1" applyFill="1" applyBorder="1" applyProtection="1"/>
    <xf numFmtId="0" fontId="8" fillId="0" borderId="109" xfId="0" applyFont="1" applyFill="1" applyBorder="1" applyAlignment="1" applyProtection="1">
      <alignment horizontal="left"/>
    </xf>
    <xf numFmtId="166" fontId="8" fillId="0" borderId="20" xfId="1" applyNumberFormat="1" applyFont="1" applyFill="1" applyBorder="1" applyAlignment="1" applyProtection="1">
      <alignment horizontal="right"/>
    </xf>
    <xf numFmtId="166" fontId="8" fillId="0" borderId="23" xfId="1" applyNumberFormat="1" applyFont="1" applyFill="1" applyBorder="1" applyProtection="1"/>
    <xf numFmtId="166" fontId="8" fillId="0" borderId="20" xfId="1" quotePrefix="1" applyNumberFormat="1" applyFont="1" applyFill="1" applyBorder="1" applyAlignment="1" applyProtection="1">
      <alignment horizontal="right"/>
      <protection locked="0"/>
    </xf>
    <xf numFmtId="0" fontId="6" fillId="0" borderId="110" xfId="0" applyFont="1" applyFill="1" applyBorder="1" applyAlignment="1" applyProtection="1">
      <alignment horizontal="right"/>
    </xf>
    <xf numFmtId="166" fontId="8" fillId="0" borderId="112" xfId="1" applyNumberFormat="1" applyFont="1" applyFill="1" applyBorder="1" applyAlignment="1" applyProtection="1">
      <alignment horizontal="right"/>
    </xf>
    <xf numFmtId="166" fontId="8" fillId="0" borderId="111" xfId="1" applyNumberFormat="1" applyFont="1" applyFill="1" applyBorder="1" applyAlignment="1" applyProtection="1">
      <alignment horizontal="right"/>
    </xf>
    <xf numFmtId="0" fontId="6" fillId="0" borderId="158" xfId="0" applyFont="1" applyFill="1" applyBorder="1" applyAlignment="1" applyProtection="1">
      <alignment horizontal="right"/>
    </xf>
    <xf numFmtId="166" fontId="8" fillId="0" borderId="159" xfId="1" applyNumberFormat="1" applyFont="1" applyFill="1" applyBorder="1" applyAlignment="1" applyProtection="1">
      <alignment horizontal="right"/>
    </xf>
    <xf numFmtId="166" fontId="8" fillId="0" borderId="160" xfId="1" applyNumberFormat="1" applyFont="1" applyFill="1" applyBorder="1" applyAlignment="1" applyProtection="1">
      <alignment horizontal="right"/>
    </xf>
    <xf numFmtId="0" fontId="8" fillId="0" borderId="122" xfId="0" applyFont="1" applyFill="1" applyBorder="1" applyAlignment="1">
      <alignment horizontal="center" vertical="center"/>
    </xf>
    <xf numFmtId="0" fontId="8" fillId="0" borderId="114" xfId="0" applyFont="1" applyFill="1" applyBorder="1" applyAlignment="1">
      <alignment horizontal="center" vertical="center"/>
    </xf>
    <xf numFmtId="166" fontId="8" fillId="0" borderId="94" xfId="1" applyNumberFormat="1" applyFont="1" applyFill="1" applyBorder="1" applyAlignment="1" applyProtection="1">
      <alignment horizontal="right"/>
      <protection locked="0"/>
    </xf>
    <xf numFmtId="166" fontId="8" fillId="0" borderId="116" xfId="1" applyNumberFormat="1" applyFont="1" applyFill="1" applyBorder="1" applyProtection="1">
      <protection locked="0"/>
    </xf>
    <xf numFmtId="166" fontId="8" fillId="0" borderId="23" xfId="1" applyNumberFormat="1" applyFont="1" applyFill="1" applyBorder="1" applyProtection="1">
      <protection locked="0"/>
    </xf>
    <xf numFmtId="166" fontId="8" fillId="0" borderId="111" xfId="1" applyNumberFormat="1" applyFont="1" applyFill="1" applyBorder="1"/>
    <xf numFmtId="166" fontId="8" fillId="0" borderId="118" xfId="1" applyNumberFormat="1" applyFont="1" applyFill="1" applyBorder="1" applyAlignment="1">
      <alignment horizontal="right"/>
    </xf>
    <xf numFmtId="0" fontId="6" fillId="0" borderId="113" xfId="0" applyFont="1" applyFill="1" applyBorder="1" applyAlignment="1">
      <alignment vertical="center"/>
    </xf>
    <xf numFmtId="0" fontId="8" fillId="0" borderId="122" xfId="0" applyFont="1" applyFill="1" applyBorder="1" applyAlignment="1">
      <alignment vertical="center"/>
    </xf>
    <xf numFmtId="0" fontId="9" fillId="0" borderId="0" xfId="0" applyFont="1" applyFill="1" applyAlignment="1">
      <alignment horizontal="right"/>
    </xf>
    <xf numFmtId="0" fontId="0" fillId="0" borderId="0" xfId="0" applyFill="1" applyProtection="1"/>
    <xf numFmtId="0" fontId="16" fillId="0" borderId="0" xfId="0" applyFont="1" applyProtection="1"/>
    <xf numFmtId="0" fontId="16" fillId="0" borderId="0" xfId="0" applyFont="1" applyFill="1" applyProtection="1"/>
    <xf numFmtId="0" fontId="11" fillId="0" borderId="0" xfId="0" applyFont="1" applyProtection="1"/>
    <xf numFmtId="0" fontId="8" fillId="0" borderId="12" xfId="0" applyFont="1" applyFill="1" applyBorder="1" applyProtection="1"/>
    <xf numFmtId="0" fontId="8" fillId="0" borderId="14" xfId="0" applyFont="1" applyFill="1" applyBorder="1" applyProtection="1">
      <protection locked="0"/>
    </xf>
    <xf numFmtId="164" fontId="8" fillId="0" borderId="129" xfId="0" applyNumberFormat="1" applyFont="1" applyFill="1" applyBorder="1" applyProtection="1">
      <protection locked="0"/>
    </xf>
    <xf numFmtId="169" fontId="8" fillId="0" borderId="129" xfId="0" applyNumberFormat="1" applyFont="1" applyFill="1" applyBorder="1" applyProtection="1">
      <protection locked="0"/>
    </xf>
    <xf numFmtId="166" fontId="8" fillId="0" borderId="14" xfId="1" applyNumberFormat="1" applyFont="1" applyFill="1" applyBorder="1" applyProtection="1">
      <protection locked="0"/>
    </xf>
    <xf numFmtId="166" fontId="8" fillId="0" borderId="129" xfId="1" applyNumberFormat="1" applyFont="1" applyFill="1" applyBorder="1" applyAlignment="1" applyProtection="1">
      <alignment horizontal="right"/>
      <protection locked="0"/>
    </xf>
    <xf numFmtId="166" fontId="8" fillId="0" borderId="129" xfId="1" applyNumberFormat="1" applyFont="1" applyFill="1" applyBorder="1" applyAlignment="1" applyProtection="1">
      <alignment horizontal="right"/>
    </xf>
    <xf numFmtId="0" fontId="8" fillId="0" borderId="129" xfId="0" applyFont="1" applyFill="1" applyBorder="1" applyProtection="1">
      <protection locked="0"/>
    </xf>
    <xf numFmtId="0" fontId="8" fillId="0" borderId="28" xfId="0" applyFont="1" applyFill="1" applyBorder="1" applyProtection="1">
      <protection locked="0"/>
    </xf>
    <xf numFmtId="0" fontId="8" fillId="0" borderId="60" xfId="0" applyFont="1" applyFill="1" applyBorder="1" applyProtection="1"/>
    <xf numFmtId="0" fontId="8" fillId="0" borderId="60" xfId="0" applyFont="1" applyFill="1" applyBorder="1" applyProtection="1">
      <protection locked="0"/>
    </xf>
    <xf numFmtId="0" fontId="8" fillId="0" borderId="125" xfId="0" applyFont="1" applyFill="1" applyBorder="1" applyProtection="1">
      <protection locked="0"/>
    </xf>
    <xf numFmtId="164" fontId="8" fillId="0" borderId="125" xfId="0" applyNumberFormat="1" applyFont="1" applyFill="1" applyBorder="1" applyProtection="1">
      <protection locked="0"/>
    </xf>
    <xf numFmtId="169" fontId="8" fillId="0" borderId="125" xfId="0" applyNumberFormat="1" applyFont="1" applyFill="1" applyBorder="1" applyProtection="1">
      <protection locked="0"/>
    </xf>
    <xf numFmtId="0" fontId="8" fillId="0" borderId="163" xfId="0" applyFont="1" applyFill="1" applyBorder="1" applyProtection="1">
      <protection locked="0"/>
    </xf>
    <xf numFmtId="166" fontId="8" fillId="0" borderId="141" xfId="1" applyNumberFormat="1" applyFont="1" applyFill="1" applyBorder="1" applyAlignment="1" applyProtection="1">
      <alignment horizontal="right"/>
      <protection locked="0"/>
    </xf>
    <xf numFmtId="166" fontId="8" fillId="0" borderId="141" xfId="1" applyNumberFormat="1" applyFont="1" applyFill="1" applyBorder="1" applyAlignment="1" applyProtection="1">
      <alignment horizontal="right"/>
    </xf>
    <xf numFmtId="0" fontId="8" fillId="0" borderId="23" xfId="0" applyFont="1" applyFill="1" applyBorder="1" applyProtection="1">
      <protection locked="0"/>
    </xf>
    <xf numFmtId="0" fontId="2" fillId="0" borderId="0" xfId="0" applyFont="1" applyProtection="1"/>
    <xf numFmtId="166" fontId="6" fillId="0" borderId="112" xfId="1" applyNumberFormat="1" applyFont="1" applyFill="1" applyBorder="1" applyAlignment="1" applyProtection="1">
      <alignment horizontal="right"/>
    </xf>
    <xf numFmtId="169" fontId="8" fillId="0" borderId="141" xfId="0" applyNumberFormat="1" applyFont="1" applyFill="1" applyBorder="1" applyProtection="1">
      <protection locked="0"/>
    </xf>
    <xf numFmtId="164" fontId="8" fillId="0" borderId="14" xfId="0" applyNumberFormat="1" applyFont="1" applyFill="1" applyBorder="1" applyProtection="1">
      <protection locked="0"/>
    </xf>
    <xf numFmtId="169" fontId="8" fillId="0" borderId="20" xfId="0" applyNumberFormat="1" applyFont="1" applyFill="1" applyBorder="1" applyProtection="1">
      <protection locked="0"/>
    </xf>
    <xf numFmtId="0" fontId="8" fillId="0" borderId="18" xfId="0" applyFont="1" applyFill="1" applyBorder="1" applyProtection="1">
      <protection locked="0"/>
    </xf>
    <xf numFmtId="164" fontId="8" fillId="0" borderId="18" xfId="0" applyNumberFormat="1" applyFont="1" applyFill="1" applyBorder="1" applyProtection="1">
      <protection locked="0"/>
    </xf>
    <xf numFmtId="0" fontId="8" fillId="0" borderId="141" xfId="0" applyFont="1" applyFill="1" applyBorder="1" applyProtection="1">
      <protection locked="0"/>
    </xf>
    <xf numFmtId="0" fontId="6" fillId="0" borderId="104" xfId="0" applyFont="1" applyFill="1" applyBorder="1" applyAlignment="1" applyProtection="1">
      <alignment horizontal="left"/>
    </xf>
    <xf numFmtId="0" fontId="6" fillId="0" borderId="25" xfId="0" applyFont="1" applyFill="1" applyBorder="1" applyAlignment="1" applyProtection="1">
      <alignment horizontal="left"/>
    </xf>
    <xf numFmtId="0" fontId="6" fillId="0" borderId="26" xfId="0" applyFont="1" applyFill="1" applyBorder="1" applyAlignment="1" applyProtection="1">
      <alignment horizontal="left"/>
    </xf>
    <xf numFmtId="14" fontId="6" fillId="0" borderId="173" xfId="0" applyNumberFormat="1" applyFont="1" applyFill="1" applyBorder="1" applyAlignment="1" applyProtection="1">
      <alignment vertical="center"/>
    </xf>
    <xf numFmtId="166" fontId="6" fillId="0" borderId="174" xfId="1" applyNumberFormat="1" applyFont="1" applyFill="1" applyBorder="1" applyProtection="1">
      <protection locked="0"/>
    </xf>
    <xf numFmtId="166" fontId="6" fillId="0" borderId="8" xfId="1" applyNumberFormat="1" applyFont="1" applyFill="1" applyBorder="1" applyProtection="1">
      <protection locked="0"/>
    </xf>
    <xf numFmtId="166" fontId="6" fillId="0" borderId="175" xfId="1" applyNumberFormat="1" applyFont="1" applyFill="1" applyBorder="1" applyProtection="1">
      <protection locked="0"/>
    </xf>
    <xf numFmtId="166" fontId="6" fillId="0" borderId="176" xfId="1" applyNumberFormat="1" applyFont="1" applyFill="1" applyBorder="1" applyProtection="1">
      <protection locked="0"/>
    </xf>
    <xf numFmtId="0" fontId="8" fillId="0" borderId="127" xfId="0" applyFont="1" applyFill="1" applyBorder="1" applyAlignment="1" applyProtection="1">
      <alignment vertical="center"/>
    </xf>
    <xf numFmtId="14" fontId="8" fillId="0" borderId="25" xfId="0" applyNumberFormat="1" applyFont="1" applyFill="1" applyBorder="1" applyAlignment="1" applyProtection="1">
      <alignment vertical="center"/>
    </xf>
    <xf numFmtId="14" fontId="8" fillId="0" borderId="87" xfId="0" applyNumberFormat="1" applyFont="1" applyFill="1" applyBorder="1" applyAlignment="1" applyProtection="1">
      <alignment vertical="center"/>
    </xf>
    <xf numFmtId="166" fontId="6" fillId="0" borderId="177" xfId="1" applyNumberFormat="1" applyFont="1" applyFill="1" applyBorder="1" applyProtection="1">
      <protection locked="0"/>
    </xf>
    <xf numFmtId="166" fontId="6" fillId="0" borderId="59" xfId="1" applyNumberFormat="1" applyFont="1" applyFill="1" applyBorder="1" applyProtection="1">
      <protection locked="0"/>
    </xf>
    <xf numFmtId="166" fontId="6" fillId="0" borderId="147" xfId="1" applyNumberFormat="1" applyFont="1" applyFill="1" applyBorder="1" applyProtection="1">
      <protection locked="0"/>
    </xf>
    <xf numFmtId="166" fontId="6" fillId="0" borderId="148" xfId="1" applyNumberFormat="1" applyFont="1" applyFill="1" applyBorder="1" applyProtection="1">
      <protection locked="0"/>
    </xf>
    <xf numFmtId="0" fontId="8" fillId="0" borderId="178" xfId="0" applyFont="1" applyFill="1" applyBorder="1" applyAlignment="1" applyProtection="1">
      <alignment vertical="center"/>
    </xf>
    <xf numFmtId="0" fontId="6" fillId="0" borderId="34" xfId="0" applyFont="1" applyFill="1" applyBorder="1" applyAlignment="1" applyProtection="1">
      <alignment vertical="center"/>
    </xf>
    <xf numFmtId="14" fontId="6" fillId="0" borderId="32" xfId="0" applyNumberFormat="1" applyFont="1" applyFill="1" applyBorder="1" applyAlignment="1" applyProtection="1">
      <alignment vertical="center"/>
    </xf>
    <xf numFmtId="166" fontId="6" fillId="0" borderId="35" xfId="1" applyNumberFormat="1" applyFont="1" applyFill="1" applyBorder="1" applyProtection="1">
      <protection locked="0"/>
    </xf>
    <xf numFmtId="166" fontId="6" fillId="0" borderId="30" xfId="1" applyNumberFormat="1" applyFont="1" applyFill="1" applyBorder="1" applyProtection="1">
      <protection locked="0"/>
    </xf>
    <xf numFmtId="166" fontId="6" fillId="0" borderId="179" xfId="1" applyNumberFormat="1" applyFont="1" applyFill="1" applyBorder="1" applyProtection="1">
      <protection locked="0"/>
    </xf>
    <xf numFmtId="166" fontId="6" fillId="0" borderId="180" xfId="1" applyNumberFormat="1" applyFont="1" applyFill="1" applyBorder="1" applyProtection="1">
      <protection locked="0"/>
    </xf>
    <xf numFmtId="0" fontId="6" fillId="0" borderId="127" xfId="0" applyFont="1" applyFill="1" applyBorder="1" applyAlignment="1" applyProtection="1">
      <alignment vertical="center"/>
    </xf>
    <xf numFmtId="0" fontId="6" fillId="0" borderId="25" xfId="0" applyFont="1" applyFill="1" applyBorder="1" applyAlignment="1" applyProtection="1">
      <alignment vertical="center"/>
    </xf>
    <xf numFmtId="14" fontId="6" fillId="0" borderId="87" xfId="0" applyNumberFormat="1" applyFont="1" applyFill="1" applyBorder="1" applyAlignment="1" applyProtection="1">
      <alignment vertical="center"/>
    </xf>
    <xf numFmtId="166" fontId="8" fillId="0" borderId="181" xfId="1" applyNumberFormat="1" applyFont="1" applyFill="1" applyBorder="1" applyProtection="1">
      <protection locked="0"/>
    </xf>
    <xf numFmtId="166" fontId="8" fillId="0" borderId="133" xfId="1" applyNumberFormat="1" applyFont="1" applyFill="1" applyBorder="1" applyAlignment="1" applyProtection="1">
      <alignment horizontal="right"/>
      <protection locked="0"/>
    </xf>
    <xf numFmtId="166" fontId="8" fillId="0" borderId="134" xfId="1" applyNumberFormat="1" applyFont="1" applyFill="1" applyBorder="1" applyAlignment="1" applyProtection="1">
      <alignment horizontal="right"/>
      <protection locked="0"/>
    </xf>
    <xf numFmtId="14" fontId="6" fillId="0" borderId="161" xfId="0" applyNumberFormat="1" applyFont="1" applyFill="1" applyBorder="1" applyAlignment="1" applyProtection="1">
      <alignment vertical="center"/>
    </xf>
    <xf numFmtId="166" fontId="8" fillId="0" borderId="85" xfId="1" applyNumberFormat="1" applyFont="1" applyFill="1" applyBorder="1" applyAlignment="1" applyProtection="1">
      <alignment horizontal="right"/>
      <protection locked="0"/>
    </xf>
    <xf numFmtId="166" fontId="8" fillId="0" borderId="125" xfId="1" applyNumberFormat="1" applyFont="1" applyFill="1" applyBorder="1" applyAlignment="1" applyProtection="1">
      <alignment horizontal="right"/>
      <protection locked="0"/>
    </xf>
    <xf numFmtId="166" fontId="8" fillId="0" borderId="47" xfId="1" applyNumberFormat="1" applyFont="1" applyFill="1" applyBorder="1" applyAlignment="1" applyProtection="1">
      <alignment horizontal="right"/>
      <protection locked="0"/>
    </xf>
    <xf numFmtId="166" fontId="8" fillId="0" borderId="46" xfId="1" applyNumberFormat="1" applyFont="1" applyFill="1" applyBorder="1" applyProtection="1">
      <protection locked="0"/>
    </xf>
    <xf numFmtId="0" fontId="6" fillId="0" borderId="83" xfId="0" applyFont="1" applyFill="1" applyBorder="1" applyAlignment="1" applyProtection="1">
      <alignment horizontal="right" vertical="center"/>
    </xf>
    <xf numFmtId="14" fontId="6" fillId="0" borderId="65" xfId="0" applyNumberFormat="1" applyFont="1" applyFill="1" applyBorder="1" applyAlignment="1" applyProtection="1">
      <alignment horizontal="center" vertical="center"/>
    </xf>
    <xf numFmtId="0" fontId="6" fillId="0" borderId="84" xfId="0" applyFont="1" applyFill="1" applyBorder="1" applyAlignment="1" applyProtection="1">
      <alignment vertical="center"/>
    </xf>
    <xf numFmtId="0" fontId="8" fillId="0" borderId="7" xfId="0" applyFont="1" applyFill="1" applyBorder="1" applyAlignment="1" applyProtection="1">
      <alignment vertical="center"/>
    </xf>
    <xf numFmtId="14" fontId="8" fillId="0" borderId="10" xfId="0" applyNumberFormat="1" applyFont="1" applyFill="1" applyBorder="1" applyAlignment="1" applyProtection="1">
      <alignment vertical="center"/>
    </xf>
    <xf numFmtId="14" fontId="8" fillId="0" borderId="173" xfId="0" applyNumberFormat="1" applyFont="1" applyFill="1" applyBorder="1" applyAlignment="1" applyProtection="1">
      <alignment vertical="center"/>
    </xf>
    <xf numFmtId="166" fontId="8" fillId="0" borderId="8" xfId="1" applyNumberFormat="1" applyFont="1" applyFill="1" applyBorder="1" applyProtection="1">
      <protection locked="0"/>
    </xf>
    <xf numFmtId="166" fontId="8" fillId="0" borderId="175" xfId="1" applyNumberFormat="1" applyFont="1" applyFill="1" applyBorder="1" applyProtection="1">
      <protection locked="0"/>
    </xf>
    <xf numFmtId="166" fontId="8" fillId="0" borderId="182" xfId="1" applyNumberFormat="1" applyFont="1" applyFill="1" applyBorder="1" applyProtection="1">
      <protection locked="0"/>
    </xf>
    <xf numFmtId="166" fontId="8" fillId="0" borderId="30" xfId="1" applyNumberFormat="1" applyFont="1" applyFill="1" applyBorder="1" applyAlignment="1" applyProtection="1">
      <alignment horizontal="right"/>
      <protection locked="0"/>
    </xf>
    <xf numFmtId="166" fontId="8" fillId="0" borderId="179" xfId="1" applyNumberFormat="1" applyFont="1" applyFill="1" applyBorder="1" applyProtection="1">
      <protection locked="0"/>
    </xf>
    <xf numFmtId="166" fontId="8" fillId="0" borderId="183" xfId="1" applyNumberFormat="1" applyFont="1" applyFill="1" applyBorder="1" applyAlignment="1" applyProtection="1">
      <alignment horizontal="right"/>
      <protection locked="0"/>
    </xf>
    <xf numFmtId="14" fontId="9" fillId="0" borderId="0" xfId="0" applyNumberFormat="1" applyFont="1" applyFill="1" applyAlignment="1" applyProtection="1">
      <alignment horizontal="left"/>
    </xf>
    <xf numFmtId="0" fontId="6" fillId="0" borderId="82" xfId="0" applyFont="1" applyFill="1" applyBorder="1" applyAlignment="1" applyProtection="1">
      <alignment horizontal="left"/>
    </xf>
    <xf numFmtId="164" fontId="6" fillId="0" borderId="78" xfId="0" applyNumberFormat="1" applyFont="1" applyFill="1" applyBorder="1" applyAlignment="1" applyProtection="1">
      <alignment horizontal="center"/>
    </xf>
    <xf numFmtId="0" fontId="6" fillId="0" borderId="56" xfId="0" applyFont="1" applyFill="1" applyBorder="1" applyAlignment="1" applyProtection="1">
      <alignment horizontal="left"/>
    </xf>
    <xf numFmtId="166" fontId="6" fillId="0" borderId="186" xfId="1" applyNumberFormat="1" applyFont="1" applyFill="1" applyBorder="1" applyAlignment="1" applyProtection="1">
      <alignment horizontal="center"/>
      <protection locked="0"/>
    </xf>
    <xf numFmtId="166" fontId="6" fillId="0" borderId="187" xfId="1" applyNumberFormat="1" applyFont="1" applyFill="1" applyBorder="1" applyAlignment="1" applyProtection="1">
      <alignment horizontal="center"/>
      <protection locked="0"/>
    </xf>
    <xf numFmtId="0" fontId="8" fillId="0" borderId="22" xfId="0" applyFont="1" applyFill="1" applyBorder="1" applyAlignment="1" applyProtection="1">
      <alignment horizontal="left"/>
    </xf>
    <xf numFmtId="166" fontId="8" fillId="0" borderId="189" xfId="1" applyNumberFormat="1" applyFont="1" applyFill="1" applyBorder="1" applyAlignment="1" applyProtection="1">
      <alignment horizontal="right"/>
      <protection locked="0"/>
    </xf>
    <xf numFmtId="166" fontId="8" fillId="0" borderId="190" xfId="1" applyNumberFormat="1" applyFont="1" applyFill="1" applyBorder="1" applyAlignment="1" applyProtection="1">
      <alignment horizontal="right"/>
      <protection locked="0"/>
    </xf>
    <xf numFmtId="0" fontId="6" fillId="0" borderId="22" xfId="0" applyFont="1" applyFill="1" applyBorder="1" applyAlignment="1" applyProtection="1">
      <alignment horizontal="left"/>
    </xf>
    <xf numFmtId="166" fontId="6" fillId="0" borderId="189" xfId="1" applyNumberFormat="1" applyFont="1" applyFill="1" applyBorder="1" applyAlignment="1" applyProtection="1">
      <alignment horizontal="center"/>
      <protection locked="0"/>
    </xf>
    <xf numFmtId="166" fontId="6" fillId="0" borderId="190" xfId="1" applyNumberFormat="1" applyFont="1" applyFill="1" applyBorder="1" applyAlignment="1" applyProtection="1">
      <alignment horizontal="center"/>
      <protection locked="0"/>
    </xf>
    <xf numFmtId="0" fontId="14" fillId="0" borderId="72" xfId="0" applyFont="1" applyFill="1" applyBorder="1" applyAlignment="1" applyProtection="1">
      <alignment horizontal="left" indent="3"/>
    </xf>
    <xf numFmtId="0" fontId="8" fillId="0" borderId="66" xfId="0" applyFont="1" applyFill="1" applyBorder="1" applyAlignment="1" applyProtection="1">
      <alignment horizontal="left" indent="3"/>
    </xf>
    <xf numFmtId="0" fontId="8" fillId="0" borderId="188" xfId="0" applyFont="1" applyFill="1" applyBorder="1" applyAlignment="1" applyProtection="1">
      <alignment horizontal="left" indent="3"/>
    </xf>
    <xf numFmtId="0" fontId="8" fillId="0" borderId="71" xfId="0" applyFont="1" applyFill="1" applyBorder="1" applyAlignment="1" applyProtection="1">
      <alignment horizontal="left" indent="3"/>
    </xf>
    <xf numFmtId="0" fontId="14" fillId="0" borderId="71" xfId="0" applyFont="1" applyFill="1" applyBorder="1" applyAlignment="1" applyProtection="1">
      <alignment horizontal="left" indent="3"/>
    </xf>
    <xf numFmtId="0" fontId="6" fillId="0" borderId="77" xfId="0" applyFont="1" applyFill="1" applyBorder="1" applyAlignment="1" applyProtection="1">
      <alignment horizontal="right"/>
    </xf>
    <xf numFmtId="166" fontId="6" fillId="0" borderId="192" xfId="1" applyNumberFormat="1" applyFont="1" applyFill="1" applyBorder="1" applyAlignment="1" applyProtection="1">
      <alignment horizontal="right"/>
      <protection locked="0"/>
    </xf>
    <xf numFmtId="0" fontId="8" fillId="0" borderId="54" xfId="0" applyFont="1" applyFill="1" applyBorder="1" applyProtection="1"/>
    <xf numFmtId="0" fontId="8" fillId="0" borderId="56" xfId="0" applyFont="1" applyFill="1" applyBorder="1" applyProtection="1"/>
    <xf numFmtId="166" fontId="8" fillId="0" borderId="186" xfId="1" applyNumberFormat="1" applyFont="1" applyFill="1" applyBorder="1" applyAlignment="1" applyProtection="1">
      <alignment horizontal="right"/>
      <protection locked="0"/>
    </xf>
    <xf numFmtId="166" fontId="8" fillId="0" borderId="187" xfId="1" applyNumberFormat="1" applyFont="1" applyFill="1" applyBorder="1" applyAlignment="1" applyProtection="1">
      <alignment horizontal="right"/>
      <protection locked="0"/>
    </xf>
    <xf numFmtId="166" fontId="6" fillId="0" borderId="193" xfId="1" applyNumberFormat="1" applyFont="1" applyFill="1" applyBorder="1" applyAlignment="1" applyProtection="1">
      <alignment horizontal="right"/>
      <protection locked="0"/>
    </xf>
    <xf numFmtId="0" fontId="8" fillId="0" borderId="70" xfId="0" applyFont="1" applyFill="1" applyBorder="1" applyAlignment="1" applyProtection="1">
      <alignment horizontal="left"/>
    </xf>
    <xf numFmtId="166" fontId="6" fillId="0" borderId="195" xfId="1" applyNumberFormat="1" applyFont="1" applyFill="1" applyBorder="1" applyAlignment="1" applyProtection="1">
      <alignment horizontal="right"/>
      <protection locked="0"/>
    </xf>
    <xf numFmtId="166" fontId="6" fillId="0" borderId="196" xfId="1" applyNumberFormat="1" applyFont="1" applyFill="1" applyBorder="1" applyAlignment="1" applyProtection="1">
      <alignment horizontal="right"/>
      <protection locked="0"/>
    </xf>
    <xf numFmtId="0" fontId="8" fillId="0" borderId="157" xfId="0" applyFont="1" applyFill="1" applyBorder="1" applyAlignment="1" applyProtection="1">
      <alignment horizontal="left"/>
    </xf>
    <xf numFmtId="166" fontId="8" fillId="0" borderId="197" xfId="1" applyNumberFormat="1" applyFont="1" applyFill="1" applyBorder="1" applyAlignment="1" applyProtection="1">
      <alignment horizontal="right"/>
      <protection locked="0"/>
    </xf>
    <xf numFmtId="166" fontId="8" fillId="0" borderId="198" xfId="1" applyNumberFormat="1" applyFont="1" applyFill="1" applyBorder="1" applyAlignment="1" applyProtection="1">
      <alignment horizontal="right"/>
      <protection locked="0"/>
    </xf>
    <xf numFmtId="0" fontId="8" fillId="0" borderId="77" xfId="0" applyFont="1" applyFill="1" applyBorder="1" applyAlignment="1" applyProtection="1">
      <alignment horizontal="left"/>
    </xf>
    <xf numFmtId="0" fontId="9" fillId="0" borderId="0" xfId="0" applyFont="1" applyFill="1" applyAlignment="1">
      <alignment horizontal="center"/>
    </xf>
    <xf numFmtId="0" fontId="0" fillId="0" borderId="0" xfId="0" applyBorder="1"/>
    <xf numFmtId="14" fontId="9" fillId="0" borderId="0" xfId="3" applyNumberFormat="1" applyFont="1" applyFill="1" applyBorder="1" applyAlignment="1" applyProtection="1">
      <alignment horizontal="right"/>
    </xf>
    <xf numFmtId="164" fontId="9" fillId="0" borderId="0" xfId="0" applyNumberFormat="1" applyFont="1" applyFill="1" applyBorder="1" applyAlignment="1">
      <alignment horizontal="left"/>
    </xf>
    <xf numFmtId="0" fontId="9" fillId="0" borderId="101" xfId="0" applyNumberFormat="1" applyFont="1" applyFill="1" applyBorder="1" applyAlignment="1">
      <alignment horizontal="left"/>
    </xf>
    <xf numFmtId="0" fontId="9" fillId="0" borderId="102" xfId="0" applyNumberFormat="1" applyFont="1" applyFill="1" applyBorder="1" applyAlignment="1">
      <alignment horizontal="center"/>
    </xf>
    <xf numFmtId="0" fontId="9" fillId="0" borderId="103" xfId="0" applyNumberFormat="1" applyFont="1" applyFill="1" applyBorder="1" applyAlignment="1">
      <alignment horizontal="center"/>
    </xf>
    <xf numFmtId="0" fontId="9" fillId="0" borderId="101" xfId="0" applyNumberFormat="1" applyFont="1" applyFill="1" applyBorder="1" applyAlignment="1">
      <alignment horizontal="center"/>
    </xf>
    <xf numFmtId="0" fontId="2" fillId="0" borderId="0" xfId="0" applyFont="1"/>
    <xf numFmtId="0" fontId="0" fillId="0" borderId="0" xfId="0" applyAlignment="1">
      <alignment horizontal="left" indent="1"/>
    </xf>
    <xf numFmtId="0" fontId="0" fillId="0" borderId="0" xfId="0" applyFont="1" applyAlignment="1">
      <alignment horizontal="left" indent="2"/>
    </xf>
    <xf numFmtId="0" fontId="10" fillId="0" borderId="109" xfId="0" applyNumberFormat="1" applyFont="1" applyFill="1" applyBorder="1" applyAlignment="1" applyProtection="1">
      <alignment horizontal="left" indent="2"/>
      <protection locked="0"/>
    </xf>
    <xf numFmtId="166" fontId="10" fillId="0" borderId="20" xfId="1" applyNumberFormat="1" applyFont="1" applyFill="1" applyBorder="1" applyAlignment="1" applyProtection="1">
      <alignment horizontal="left" indent="2"/>
      <protection locked="0"/>
    </xf>
    <xf numFmtId="166" fontId="10" fillId="0" borderId="23" xfId="1" applyNumberFormat="1" applyFont="1" applyFill="1" applyBorder="1" applyAlignment="1" applyProtection="1">
      <alignment horizontal="left" indent="2"/>
      <protection locked="0"/>
    </xf>
    <xf numFmtId="0" fontId="0" fillId="0" borderId="0" xfId="0" applyAlignment="1">
      <alignment horizontal="left" indent="2"/>
    </xf>
    <xf numFmtId="0" fontId="12" fillId="0" borderId="109" xfId="0" applyNumberFormat="1" applyFont="1" applyFill="1" applyBorder="1" applyAlignment="1">
      <alignment horizontal="left" indent="2"/>
    </xf>
    <xf numFmtId="166" fontId="9" fillId="0" borderId="20" xfId="1" applyNumberFormat="1" applyFont="1" applyFill="1" applyBorder="1" applyAlignment="1">
      <alignment horizontal="left" indent="2"/>
    </xf>
    <xf numFmtId="166" fontId="9" fillId="0" borderId="23" xfId="1" applyNumberFormat="1" applyFont="1" applyFill="1" applyBorder="1" applyAlignment="1">
      <alignment horizontal="left" indent="2"/>
    </xf>
    <xf numFmtId="0" fontId="10" fillId="0" borderId="109" xfId="0" applyNumberFormat="1" applyFont="1" applyFill="1" applyBorder="1" applyAlignment="1">
      <alignment horizontal="left" indent="2"/>
    </xf>
    <xf numFmtId="166" fontId="9" fillId="0" borderId="20" xfId="1" applyNumberFormat="1" applyFont="1" applyFill="1" applyBorder="1" applyAlignment="1">
      <alignment horizontal="left"/>
    </xf>
    <xf numFmtId="166" fontId="9" fillId="0" borderId="23" xfId="1" applyNumberFormat="1" applyFont="1" applyFill="1" applyBorder="1" applyAlignment="1">
      <alignment horizontal="left"/>
    </xf>
    <xf numFmtId="166" fontId="10" fillId="0" borderId="20" xfId="1" applyNumberFormat="1" applyFont="1" applyFill="1" applyBorder="1" applyAlignment="1" applyProtection="1">
      <alignment horizontal="left"/>
      <protection locked="0"/>
    </xf>
    <xf numFmtId="166" fontId="10" fillId="0" borderId="23" xfId="1" applyNumberFormat="1" applyFont="1" applyFill="1" applyBorder="1" applyAlignment="1" applyProtection="1">
      <alignment horizontal="left"/>
      <protection locked="0"/>
    </xf>
    <xf numFmtId="0" fontId="10" fillId="0" borderId="109" xfId="0" applyNumberFormat="1" applyFont="1" applyFill="1" applyBorder="1" applyAlignment="1" applyProtection="1">
      <alignment horizontal="left" indent="3"/>
      <protection locked="0"/>
    </xf>
    <xf numFmtId="0" fontId="12" fillId="0" borderId="109" xfId="0" applyNumberFormat="1" applyFont="1" applyFill="1" applyBorder="1" applyAlignment="1">
      <alignment horizontal="left" indent="3"/>
    </xf>
    <xf numFmtId="0" fontId="10" fillId="0" borderId="109" xfId="0" applyNumberFormat="1" applyFont="1" applyFill="1" applyBorder="1" applyAlignment="1">
      <alignment horizontal="left" indent="3"/>
    </xf>
    <xf numFmtId="0" fontId="9" fillId="0" borderId="109" xfId="0" applyNumberFormat="1" applyFont="1" applyFill="1" applyBorder="1" applyAlignment="1">
      <alignment horizontal="left"/>
    </xf>
    <xf numFmtId="0" fontId="12" fillId="0" borderId="71" xfId="0" applyNumberFormat="1" applyFont="1" applyFill="1" applyBorder="1" applyAlignment="1">
      <alignment horizontal="left" indent="3"/>
    </xf>
    <xf numFmtId="166" fontId="9" fillId="0" borderId="72" xfId="1" applyNumberFormat="1" applyFont="1" applyFill="1" applyBorder="1" applyAlignment="1">
      <alignment horizontal="left"/>
    </xf>
    <xf numFmtId="166" fontId="9" fillId="0" borderId="22" xfId="1" applyNumberFormat="1" applyFont="1" applyFill="1" applyBorder="1" applyAlignment="1">
      <alignment horizontal="left"/>
    </xf>
    <xf numFmtId="170" fontId="12" fillId="0" borderId="109" xfId="0" applyNumberFormat="1" applyFont="1" applyFill="1" applyBorder="1" applyAlignment="1">
      <alignment horizontal="left" indent="2"/>
    </xf>
    <xf numFmtId="170" fontId="12" fillId="0" borderId="71" xfId="0" applyNumberFormat="1" applyFont="1" applyFill="1" applyBorder="1" applyAlignment="1">
      <alignment horizontal="left" indent="2"/>
    </xf>
    <xf numFmtId="166" fontId="10" fillId="0" borderId="20" xfId="1" applyNumberFormat="1" applyFont="1" applyFill="1" applyBorder="1" applyAlignment="1">
      <alignment horizontal="left"/>
    </xf>
    <xf numFmtId="166" fontId="10" fillId="0" borderId="23" xfId="1" applyNumberFormat="1" applyFont="1" applyFill="1" applyBorder="1" applyAlignment="1">
      <alignment horizontal="left"/>
    </xf>
    <xf numFmtId="166" fontId="9" fillId="0" borderId="20" xfId="1" applyNumberFormat="1" applyFont="1" applyFill="1" applyBorder="1" applyAlignment="1" applyProtection="1">
      <alignment horizontal="left"/>
      <protection locked="0"/>
    </xf>
    <xf numFmtId="166" fontId="9" fillId="0" borderId="23" xfId="1" applyNumberFormat="1" applyFont="1" applyFill="1" applyBorder="1" applyAlignment="1" applyProtection="1">
      <alignment horizontal="left"/>
      <protection locked="0"/>
    </xf>
    <xf numFmtId="0" fontId="10" fillId="0" borderId="44" xfId="0" applyNumberFormat="1" applyFont="1" applyFill="1" applyBorder="1" applyAlignment="1">
      <alignment horizontal="left" indent="2"/>
    </xf>
    <xf numFmtId="0" fontId="10" fillId="0" borderId="100" xfId="0" applyNumberFormat="1" applyFont="1" applyFill="1" applyBorder="1" applyAlignment="1" applyProtection="1">
      <alignment horizontal="left" indent="2"/>
      <protection locked="0"/>
    </xf>
    <xf numFmtId="166" fontId="10" fillId="0" borderId="93" xfId="1" applyNumberFormat="1" applyFont="1" applyFill="1" applyBorder="1" applyAlignment="1" applyProtection="1">
      <alignment horizontal="left"/>
      <protection locked="0"/>
    </xf>
    <xf numFmtId="166" fontId="10" fillId="0" borderId="118" xfId="1" applyNumberFormat="1" applyFont="1" applyFill="1" applyBorder="1" applyAlignment="1" applyProtection="1">
      <alignment horizontal="left"/>
      <protection locked="0"/>
    </xf>
    <xf numFmtId="0" fontId="12" fillId="0" borderId="44" xfId="0" applyNumberFormat="1" applyFont="1" applyFill="1" applyBorder="1" applyAlignment="1">
      <alignment horizontal="left" indent="1"/>
    </xf>
    <xf numFmtId="0" fontId="10" fillId="0" borderId="44" xfId="0" applyNumberFormat="1" applyFont="1" applyFill="1" applyBorder="1" applyAlignment="1" applyProtection="1">
      <alignment horizontal="left" indent="2"/>
      <protection locked="0"/>
    </xf>
    <xf numFmtId="0" fontId="10" fillId="0" borderId="44" xfId="0" applyNumberFormat="1" applyFont="1" applyFill="1" applyBorder="1" applyAlignment="1" applyProtection="1">
      <alignment horizontal="left"/>
      <protection locked="0"/>
    </xf>
    <xf numFmtId="0" fontId="9" fillId="0" borderId="44" xfId="0" applyNumberFormat="1" applyFont="1" applyFill="1" applyBorder="1" applyAlignment="1">
      <alignment horizontal="left"/>
    </xf>
    <xf numFmtId="0" fontId="9" fillId="0" borderId="110" xfId="0" applyNumberFormat="1" applyFont="1" applyFill="1" applyBorder="1" applyAlignment="1">
      <alignment horizontal="left"/>
    </xf>
    <xf numFmtId="166" fontId="9" fillId="0" borderId="112" xfId="1" applyNumberFormat="1" applyFont="1" applyFill="1" applyBorder="1" applyAlignment="1">
      <alignment horizontal="left"/>
    </xf>
    <xf numFmtId="166" fontId="9" fillId="0" borderId="111" xfId="1" applyNumberFormat="1" applyFont="1" applyFill="1" applyBorder="1" applyAlignment="1">
      <alignment horizontal="left"/>
    </xf>
    <xf numFmtId="0" fontId="9" fillId="0" borderId="74" xfId="0" applyNumberFormat="1" applyFont="1" applyFill="1" applyBorder="1" applyAlignment="1">
      <alignment horizontal="left"/>
    </xf>
    <xf numFmtId="0" fontId="10" fillId="0" borderId="0" xfId="0" applyFont="1" applyFill="1" applyBorder="1" applyProtection="1">
      <protection locked="0"/>
    </xf>
    <xf numFmtId="0" fontId="13" fillId="0" borderId="0" xfId="0" applyFont="1"/>
    <xf numFmtId="0" fontId="9" fillId="0" borderId="113" xfId="0" applyNumberFormat="1" applyFont="1" applyFill="1" applyBorder="1" applyAlignment="1">
      <alignment horizontal="left"/>
    </xf>
    <xf numFmtId="0" fontId="9" fillId="0" borderId="115" xfId="0" applyNumberFormat="1" applyFont="1" applyFill="1" applyBorder="1" applyAlignment="1">
      <alignment horizontal="left"/>
    </xf>
    <xf numFmtId="0" fontId="10" fillId="0" borderId="94" xfId="0" applyNumberFormat="1" applyFont="1" applyFill="1" applyBorder="1" applyAlignment="1">
      <alignment horizontal="center"/>
    </xf>
    <xf numFmtId="0" fontId="10" fillId="0" borderId="116" xfId="0" applyNumberFormat="1" applyFont="1" applyFill="1" applyBorder="1" applyAlignment="1">
      <alignment horizontal="center"/>
    </xf>
    <xf numFmtId="0" fontId="10" fillId="0" borderId="109" xfId="0" applyNumberFormat="1" applyFont="1" applyFill="1" applyBorder="1" applyAlignment="1">
      <alignment horizontal="left" indent="1"/>
    </xf>
    <xf numFmtId="166" fontId="10" fillId="0" borderId="23" xfId="1" applyNumberFormat="1" applyFont="1" applyFill="1" applyBorder="1" applyAlignment="1" applyProtection="1">
      <protection locked="0"/>
    </xf>
    <xf numFmtId="0" fontId="9" fillId="0" borderId="117" xfId="0" applyNumberFormat="1" applyFont="1" applyFill="1" applyBorder="1" applyAlignment="1">
      <alignment horizontal="right" vertical="center" wrapText="1"/>
    </xf>
    <xf numFmtId="0" fontId="9" fillId="0" borderId="106" xfId="0" applyNumberFormat="1" applyFont="1" applyFill="1" applyBorder="1" applyAlignment="1">
      <alignment horizontal="left"/>
    </xf>
    <xf numFmtId="3" fontId="10" fillId="0" borderId="108" xfId="0" applyNumberFormat="1" applyFont="1" applyFill="1" applyBorder="1" applyAlignment="1">
      <alignment horizontal="center"/>
    </xf>
    <xf numFmtId="3" fontId="10" fillId="0" borderId="107" xfId="0" applyNumberFormat="1" applyFont="1" applyFill="1" applyBorder="1" applyAlignment="1">
      <alignment horizontal="center"/>
    </xf>
    <xf numFmtId="0" fontId="9" fillId="0" borderId="110" xfId="0" applyNumberFormat="1" applyFont="1" applyFill="1" applyBorder="1" applyAlignment="1">
      <alignment horizontal="right" vertical="center" wrapText="1"/>
    </xf>
    <xf numFmtId="0" fontId="9" fillId="0" borderId="113" xfId="0" applyNumberFormat="1" applyFont="1" applyFill="1" applyBorder="1" applyAlignment="1">
      <alignment horizontal="center" vertical="center" wrapText="1"/>
    </xf>
    <xf numFmtId="0" fontId="10" fillId="0" borderId="106" xfId="0" applyNumberFormat="1" applyFont="1" applyFill="1" applyBorder="1" applyAlignment="1">
      <alignment horizontal="left" indent="1"/>
    </xf>
    <xf numFmtId="0" fontId="10" fillId="0" borderId="117" xfId="0" applyNumberFormat="1" applyFont="1" applyFill="1" applyBorder="1" applyAlignment="1">
      <alignment horizontal="left" indent="1"/>
    </xf>
    <xf numFmtId="0" fontId="9" fillId="0" borderId="158" xfId="0" applyNumberFormat="1" applyFont="1" applyFill="1" applyBorder="1" applyAlignment="1">
      <alignment horizontal="center"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center"/>
    </xf>
    <xf numFmtId="0" fontId="6" fillId="2" borderId="0" xfId="0" applyFont="1" applyFill="1" applyBorder="1" applyAlignment="1" applyProtection="1">
      <alignment horizontal="center" vertical="center"/>
    </xf>
    <xf numFmtId="171" fontId="6" fillId="2" borderId="129" xfId="0" applyNumberFormat="1" applyFont="1" applyFill="1" applyBorder="1" applyAlignment="1" applyProtection="1">
      <alignment horizontal="center"/>
    </xf>
    <xf numFmtId="0" fontId="6" fillId="2" borderId="143" xfId="0" applyFont="1" applyFill="1" applyBorder="1" applyProtection="1"/>
    <xf numFmtId="168" fontId="6" fillId="2" borderId="133" xfId="0" applyNumberFormat="1" applyFont="1" applyFill="1" applyBorder="1" applyAlignment="1" applyProtection="1">
      <alignment horizontal="right"/>
    </xf>
    <xf numFmtId="168" fontId="6" fillId="2" borderId="82" xfId="0" applyNumberFormat="1" applyFont="1" applyFill="1" applyBorder="1" applyAlignment="1" applyProtection="1">
      <alignment horizontal="right"/>
    </xf>
    <xf numFmtId="0" fontId="9" fillId="0" borderId="1" xfId="0" applyFont="1" applyFill="1" applyBorder="1" applyAlignment="1" applyProtection="1">
      <alignment horizontal="left" indent="2"/>
    </xf>
    <xf numFmtId="168" fontId="8" fillId="2" borderId="168" xfId="0" applyNumberFormat="1" applyFont="1" applyFill="1" applyBorder="1" applyAlignment="1" applyProtection="1">
      <alignment horizontal="right"/>
      <protection locked="0"/>
    </xf>
    <xf numFmtId="168" fontId="8" fillId="2" borderId="169" xfId="0" applyNumberFormat="1" applyFont="1" applyFill="1" applyBorder="1" applyAlignment="1" applyProtection="1">
      <alignment horizontal="right"/>
      <protection locked="0"/>
    </xf>
    <xf numFmtId="0" fontId="10" fillId="0" borderId="104" xfId="0" applyFont="1" applyFill="1" applyBorder="1" applyAlignment="1" applyProtection="1">
      <alignment horizontal="left" indent="3"/>
    </xf>
    <xf numFmtId="168" fontId="8" fillId="2" borderId="125" xfId="0" applyNumberFormat="1" applyFont="1" applyFill="1" applyBorder="1" applyAlignment="1" applyProtection="1">
      <alignment horizontal="right"/>
      <protection locked="0"/>
    </xf>
    <xf numFmtId="168" fontId="8" fillId="2" borderId="170" xfId="0" applyNumberFormat="1" applyFont="1" applyFill="1" applyBorder="1" applyAlignment="1" applyProtection="1">
      <alignment horizontal="right"/>
      <protection locked="0"/>
    </xf>
    <xf numFmtId="0" fontId="9" fillId="0" borderId="104" xfId="0" applyFont="1" applyFill="1" applyBorder="1" applyAlignment="1" applyProtection="1">
      <alignment horizontal="left" indent="2"/>
    </xf>
    <xf numFmtId="0" fontId="11" fillId="0" borderId="104" xfId="0" applyFont="1" applyFill="1" applyBorder="1" applyAlignment="1" applyProtection="1">
      <alignment horizontal="left" indent="3"/>
      <protection locked="0"/>
    </xf>
    <xf numFmtId="0" fontId="6" fillId="2" borderId="104" xfId="0" applyFont="1" applyFill="1" applyBorder="1" applyProtection="1"/>
    <xf numFmtId="168" fontId="6" fillId="2" borderId="102" xfId="0" applyNumberFormat="1" applyFont="1" applyFill="1" applyBorder="1" applyAlignment="1" applyProtection="1">
      <alignment horizontal="right"/>
      <protection locked="0"/>
    </xf>
    <xf numFmtId="0" fontId="15" fillId="2" borderId="104" xfId="0" applyFont="1" applyFill="1" applyBorder="1" applyProtection="1"/>
    <xf numFmtId="168" fontId="8" fillId="2" borderId="201" xfId="0" applyNumberFormat="1" applyFont="1" applyFill="1" applyBorder="1" applyAlignment="1" applyProtection="1">
      <alignment horizontal="right"/>
      <protection locked="0"/>
    </xf>
    <xf numFmtId="0" fontId="8" fillId="2" borderId="104" xfId="0" applyFont="1" applyFill="1" applyBorder="1" applyProtection="1"/>
    <xf numFmtId="0" fontId="15" fillId="2" borderId="104" xfId="0" quotePrefix="1" applyFont="1" applyFill="1" applyBorder="1" applyProtection="1"/>
    <xf numFmtId="168" fontId="8" fillId="2" borderId="98" xfId="0" applyNumberFormat="1" applyFont="1" applyFill="1" applyBorder="1" applyAlignment="1" applyProtection="1">
      <alignment horizontal="right"/>
      <protection locked="0"/>
    </xf>
    <xf numFmtId="168" fontId="8" fillId="2" borderId="0" xfId="0" applyNumberFormat="1" applyFont="1" applyFill="1" applyBorder="1" applyAlignment="1" applyProtection="1">
      <alignment horizontal="right"/>
      <protection locked="0"/>
    </xf>
    <xf numFmtId="0" fontId="8" fillId="2" borderId="104" xfId="0" applyFont="1" applyFill="1" applyBorder="1" applyAlignment="1" applyProtection="1">
      <alignment horizontal="left" indent="3"/>
    </xf>
    <xf numFmtId="0" fontId="8" fillId="2" borderId="4" xfId="0" applyFont="1" applyFill="1" applyBorder="1" applyAlignment="1" applyProtection="1">
      <alignment horizontal="left" indent="3"/>
    </xf>
    <xf numFmtId="168" fontId="8" fillId="2" borderId="164" xfId="0" applyNumberFormat="1" applyFont="1" applyFill="1" applyBorder="1" applyAlignment="1" applyProtection="1">
      <alignment horizontal="right"/>
      <protection locked="0"/>
    </xf>
    <xf numFmtId="168" fontId="8" fillId="2" borderId="171" xfId="0" applyNumberFormat="1" applyFont="1" applyFill="1" applyBorder="1" applyAlignment="1" applyProtection="1">
      <alignment horizontal="right"/>
      <protection locked="0"/>
    </xf>
    <xf numFmtId="168" fontId="8" fillId="2" borderId="5" xfId="0" applyNumberFormat="1" applyFont="1" applyFill="1" applyBorder="1" applyAlignment="1" applyProtection="1">
      <alignment horizontal="right"/>
      <protection locked="0"/>
    </xf>
    <xf numFmtId="168" fontId="8" fillId="2" borderId="172" xfId="0" applyNumberFormat="1" applyFont="1" applyFill="1" applyBorder="1" applyAlignment="1" applyProtection="1">
      <alignment horizontal="right"/>
      <protection locked="0"/>
    </xf>
    <xf numFmtId="0" fontId="8" fillId="2" borderId="0" xfId="0" applyFont="1" applyFill="1" applyBorder="1" applyProtection="1"/>
    <xf numFmtId="168" fontId="8" fillId="2" borderId="0" xfId="0" applyNumberFormat="1" applyFont="1" applyFill="1" applyBorder="1" applyProtection="1"/>
    <xf numFmtId="168" fontId="8" fillId="2" borderId="0" xfId="0" applyNumberFormat="1" applyFont="1" applyFill="1" applyBorder="1" applyAlignment="1" applyProtection="1">
      <alignment horizontal="right"/>
    </xf>
    <xf numFmtId="0" fontId="6" fillId="2" borderId="113" xfId="0" applyFont="1" applyFill="1" applyBorder="1" applyProtection="1"/>
    <xf numFmtId="168" fontId="6" fillId="2" borderId="122" xfId="0" applyNumberFormat="1" applyFont="1" applyFill="1" applyBorder="1" applyProtection="1"/>
    <xf numFmtId="168" fontId="6" fillId="2" borderId="114" xfId="0" applyNumberFormat="1" applyFont="1" applyFill="1" applyBorder="1" applyProtection="1"/>
    <xf numFmtId="168" fontId="6" fillId="2" borderId="134" xfId="0" applyNumberFormat="1" applyFont="1" applyFill="1" applyBorder="1" applyAlignment="1" applyProtection="1">
      <alignment horizontal="right"/>
    </xf>
    <xf numFmtId="0" fontId="8" fillId="2" borderId="101" xfId="0" quotePrefix="1" applyFont="1" applyFill="1" applyBorder="1" applyProtection="1"/>
    <xf numFmtId="168" fontId="8" fillId="2" borderId="2" xfId="0" applyNumberFormat="1" applyFont="1" applyFill="1" applyBorder="1" applyAlignment="1" applyProtection="1">
      <alignment horizontal="right"/>
      <protection locked="0"/>
    </xf>
    <xf numFmtId="0" fontId="8" fillId="2" borderId="202" xfId="0" applyFont="1" applyFill="1" applyBorder="1" applyProtection="1"/>
    <xf numFmtId="0" fontId="8" fillId="2" borderId="158" xfId="0" applyFont="1" applyFill="1" applyBorder="1" applyProtection="1"/>
    <xf numFmtId="168" fontId="11" fillId="2" borderId="102" xfId="0" applyNumberFormat="1" applyFont="1" applyFill="1" applyBorder="1" applyProtection="1">
      <protection locked="0"/>
    </xf>
    <xf numFmtId="168" fontId="11" fillId="2" borderId="105" xfId="0" applyNumberFormat="1" applyFont="1" applyFill="1" applyBorder="1" applyProtection="1">
      <protection locked="0"/>
    </xf>
    <xf numFmtId="168" fontId="8" fillId="2" borderId="43" xfId="0" applyNumberFormat="1" applyFont="1" applyFill="1" applyBorder="1" applyAlignment="1" applyProtection="1">
      <alignment horizontal="right"/>
      <protection locked="0"/>
    </xf>
    <xf numFmtId="0" fontId="8" fillId="2" borderId="202" xfId="0" quotePrefix="1" applyFont="1" applyFill="1" applyBorder="1" applyProtection="1"/>
    <xf numFmtId="0" fontId="6" fillId="2" borderId="106" xfId="0" applyFont="1" applyFill="1" applyBorder="1" applyProtection="1"/>
    <xf numFmtId="168" fontId="8" fillId="2" borderId="108" xfId="0" applyNumberFormat="1" applyFont="1" applyFill="1" applyBorder="1" applyAlignment="1" applyProtection="1">
      <alignment horizontal="right"/>
      <protection locked="0"/>
    </xf>
    <xf numFmtId="168" fontId="8" fillId="2" borderId="107" xfId="0" applyNumberFormat="1" applyFont="1" applyFill="1" applyBorder="1" applyAlignment="1" applyProtection="1">
      <alignment horizontal="right"/>
      <protection locked="0"/>
    </xf>
    <xf numFmtId="0" fontId="6" fillId="2" borderId="110" xfId="0" applyFont="1" applyFill="1" applyBorder="1" applyProtection="1"/>
    <xf numFmtId="168" fontId="8" fillId="2" borderId="112" xfId="0" applyNumberFormat="1" applyFont="1" applyFill="1" applyBorder="1" applyAlignment="1" applyProtection="1">
      <alignment horizontal="right"/>
      <protection locked="0"/>
    </xf>
    <xf numFmtId="168" fontId="8" fillId="2" borderId="111" xfId="0" applyNumberFormat="1" applyFont="1" applyFill="1" applyBorder="1" applyAlignment="1" applyProtection="1">
      <alignment horizontal="right"/>
      <protection locked="0"/>
    </xf>
    <xf numFmtId="0" fontId="6" fillId="2" borderId="0" xfId="0" applyFont="1" applyFill="1" applyBorder="1" applyProtection="1"/>
    <xf numFmtId="168" fontId="8" fillId="2" borderId="122" xfId="0" applyNumberFormat="1" applyFont="1" applyFill="1" applyBorder="1" applyAlignment="1" applyProtection="1">
      <alignment horizontal="right"/>
      <protection locked="0"/>
    </xf>
    <xf numFmtId="168" fontId="8" fillId="2" borderId="114" xfId="0" applyNumberFormat="1" applyFont="1" applyFill="1" applyBorder="1" applyAlignment="1" applyProtection="1">
      <alignment horizontal="right"/>
      <protection locked="0"/>
    </xf>
    <xf numFmtId="168" fontId="6" fillId="2" borderId="0" xfId="0" applyNumberFormat="1" applyFont="1" applyFill="1" applyBorder="1" applyAlignment="1" applyProtection="1">
      <alignment horizontal="center"/>
    </xf>
    <xf numFmtId="0" fontId="6" fillId="2" borderId="203" xfId="0" applyFont="1" applyFill="1" applyBorder="1" applyProtection="1"/>
    <xf numFmtId="168" fontId="8" fillId="2" borderId="204" xfId="0" applyNumberFormat="1" applyFont="1" applyFill="1" applyBorder="1" applyAlignment="1" applyProtection="1">
      <alignment horizontal="right"/>
      <protection locked="0"/>
    </xf>
    <xf numFmtId="168" fontId="8" fillId="2" borderId="204" xfId="0" applyNumberFormat="1" applyFont="1" applyFill="1" applyBorder="1" applyAlignment="1" applyProtection="1">
      <alignment horizontal="right"/>
    </xf>
    <xf numFmtId="168" fontId="8" fillId="2" borderId="205" xfId="0" applyNumberFormat="1" applyFont="1" applyFill="1" applyBorder="1" applyAlignment="1" applyProtection="1">
      <alignment horizontal="right"/>
    </xf>
    <xf numFmtId="0" fontId="6" fillId="2" borderId="83" xfId="0" applyFont="1" applyFill="1" applyBorder="1" applyProtection="1"/>
    <xf numFmtId="168" fontId="8" fillId="2" borderId="91" xfId="0" applyNumberFormat="1" applyFont="1" applyFill="1" applyBorder="1" applyAlignment="1" applyProtection="1">
      <alignment horizontal="right"/>
      <protection locked="0"/>
    </xf>
    <xf numFmtId="168" fontId="8" fillId="2" borderId="206" xfId="0" applyNumberFormat="1" applyFont="1" applyFill="1" applyBorder="1" applyAlignment="1" applyProtection="1">
      <alignment horizontal="right"/>
      <protection locked="0"/>
    </xf>
    <xf numFmtId="0" fontId="8" fillId="2" borderId="4" xfId="0" quotePrefix="1" applyFont="1" applyFill="1" applyBorder="1" applyProtection="1"/>
    <xf numFmtId="168" fontId="8" fillId="2" borderId="159" xfId="0" applyNumberFormat="1" applyFont="1" applyFill="1" applyBorder="1" applyAlignment="1" applyProtection="1">
      <alignment horizontal="right"/>
      <protection locked="0"/>
    </xf>
    <xf numFmtId="168" fontId="8" fillId="2" borderId="160" xfId="0" applyNumberFormat="1" applyFont="1" applyFill="1" applyBorder="1" applyAlignment="1" applyProtection="1">
      <alignment horizontal="right"/>
      <protection locked="0"/>
    </xf>
    <xf numFmtId="168" fontId="6" fillId="2" borderId="125" xfId="0" applyNumberFormat="1" applyFont="1" applyFill="1" applyBorder="1" applyAlignment="1" applyProtection="1">
      <alignment horizontal="right"/>
      <protection locked="0"/>
    </xf>
    <xf numFmtId="168" fontId="6" fillId="2" borderId="43" xfId="0" applyNumberFormat="1" applyFont="1" applyFill="1" applyBorder="1" applyAlignment="1" applyProtection="1">
      <alignment horizontal="right"/>
      <protection locked="0"/>
    </xf>
    <xf numFmtId="168" fontId="6" fillId="2" borderId="105" xfId="0" applyNumberFormat="1" applyFont="1" applyFill="1" applyBorder="1" applyAlignment="1" applyProtection="1">
      <alignment horizontal="right"/>
      <protection locked="0"/>
    </xf>
    <xf numFmtId="168" fontId="8" fillId="2" borderId="105" xfId="0" applyNumberFormat="1" applyFont="1" applyFill="1" applyBorder="1" applyAlignment="1" applyProtection="1">
      <alignment horizontal="right"/>
      <protection locked="0"/>
    </xf>
    <xf numFmtId="168" fontId="8" fillId="2" borderId="207" xfId="0" applyNumberFormat="1" applyFont="1" applyFill="1" applyBorder="1" applyAlignment="1" applyProtection="1">
      <alignment horizontal="right"/>
      <protection locked="0"/>
    </xf>
    <xf numFmtId="0" fontId="15" fillId="2" borderId="202" xfId="0" quotePrefix="1" applyFont="1" applyFill="1" applyBorder="1" applyProtection="1"/>
    <xf numFmtId="168" fontId="6" fillId="2" borderId="207" xfId="0" applyNumberFormat="1" applyFont="1" applyFill="1" applyBorder="1" applyAlignment="1" applyProtection="1">
      <alignment horizontal="right"/>
      <protection locked="0"/>
    </xf>
    <xf numFmtId="0" fontId="8" fillId="2" borderId="4" xfId="0" applyFont="1" applyFill="1" applyBorder="1" applyProtection="1"/>
    <xf numFmtId="168" fontId="8" fillId="2" borderId="64" xfId="0" applyNumberFormat="1" applyFont="1" applyFill="1" applyBorder="1" applyAlignment="1" applyProtection="1">
      <alignment horizontal="right"/>
      <protection locked="0"/>
    </xf>
    <xf numFmtId="168" fontId="8" fillId="2" borderId="108" xfId="0" applyNumberFormat="1" applyFont="1" applyFill="1" applyBorder="1" applyAlignment="1" applyProtection="1">
      <alignment horizontal="right"/>
    </xf>
    <xf numFmtId="168" fontId="8" fillId="2" borderId="107" xfId="0" applyNumberFormat="1" applyFont="1" applyFill="1" applyBorder="1" applyAlignment="1" applyProtection="1">
      <alignment horizontal="right"/>
    </xf>
    <xf numFmtId="168" fontId="11" fillId="2" borderId="42" xfId="0" applyNumberFormat="1" applyFont="1" applyFill="1" applyBorder="1" applyProtection="1">
      <protection locked="0"/>
    </xf>
    <xf numFmtId="168" fontId="11" fillId="2" borderId="91" xfId="0" applyNumberFormat="1" applyFont="1" applyFill="1" applyBorder="1" applyProtection="1">
      <protection locked="0"/>
    </xf>
    <xf numFmtId="168" fontId="11" fillId="2" borderId="206" xfId="0" applyNumberFormat="1" applyFont="1" applyFill="1" applyBorder="1" applyProtection="1">
      <protection locked="0"/>
    </xf>
    <xf numFmtId="168" fontId="8" fillId="2" borderId="42" xfId="0" applyNumberFormat="1" applyFont="1" applyFill="1" applyBorder="1" applyAlignment="1" applyProtection="1">
      <alignment horizontal="right"/>
      <protection locked="0"/>
    </xf>
    <xf numFmtId="168" fontId="6" fillId="2" borderId="84" xfId="0" applyNumberFormat="1" applyFont="1" applyFill="1" applyBorder="1" applyAlignment="1" applyProtection="1">
      <alignment horizontal="right"/>
    </xf>
    <xf numFmtId="168" fontId="8" fillId="2" borderId="208" xfId="0" applyNumberFormat="1" applyFont="1" applyFill="1" applyBorder="1" applyAlignment="1" applyProtection="1">
      <alignment horizontal="right"/>
      <protection locked="0"/>
    </xf>
    <xf numFmtId="168" fontId="8" fillId="2" borderId="6" xfId="0" applyNumberFormat="1" applyFont="1" applyFill="1" applyBorder="1" applyAlignment="1" applyProtection="1">
      <alignment horizontal="right"/>
      <protection locked="0"/>
    </xf>
    <xf numFmtId="0" fontId="6" fillId="2" borderId="158" xfId="0" applyFont="1" applyFill="1" applyBorder="1" applyProtection="1"/>
    <xf numFmtId="168" fontId="6" fillId="2" borderId="64" xfId="0" applyNumberFormat="1" applyFont="1" applyFill="1" applyBorder="1" applyAlignment="1" applyProtection="1">
      <alignment horizontal="right"/>
    </xf>
    <xf numFmtId="168" fontId="6" fillId="2" borderId="172" xfId="0" applyNumberFormat="1" applyFont="1" applyFill="1" applyBorder="1" applyAlignment="1" applyProtection="1">
      <alignment horizontal="right"/>
    </xf>
    <xf numFmtId="0" fontId="11" fillId="2" borderId="0" xfId="0" applyFont="1" applyFill="1" applyProtection="1"/>
    <xf numFmtId="14" fontId="9" fillId="0" borderId="69" xfId="0" applyNumberFormat="1" applyFont="1" applyBorder="1" applyAlignment="1" applyProtection="1">
      <alignment horizontal="center"/>
      <protection locked="0"/>
    </xf>
    <xf numFmtId="0" fontId="8" fillId="0" borderId="0" xfId="0" applyFont="1" applyFill="1" applyAlignment="1" applyProtection="1">
      <alignment horizontal="left"/>
    </xf>
    <xf numFmtId="14" fontId="9" fillId="0" borderId="0" xfId="0" applyNumberFormat="1" applyFont="1" applyAlignment="1" applyProtection="1">
      <alignment horizontal="center"/>
    </xf>
    <xf numFmtId="0" fontId="8" fillId="0" borderId="136" xfId="0" applyFont="1" applyFill="1" applyBorder="1" applyAlignment="1" applyProtection="1">
      <alignment horizontal="center"/>
    </xf>
    <xf numFmtId="0" fontId="8" fillId="0" borderId="213" xfId="0" applyFont="1" applyFill="1" applyBorder="1" applyAlignment="1" applyProtection="1">
      <alignment horizontal="center"/>
    </xf>
    <xf numFmtId="166" fontId="8" fillId="0" borderId="214" xfId="1" applyNumberFormat="1" applyFont="1" applyFill="1" applyBorder="1" applyProtection="1"/>
    <xf numFmtId="166" fontId="8" fillId="0" borderId="215" xfId="1" applyNumberFormat="1" applyFont="1" applyFill="1" applyBorder="1" applyProtection="1"/>
    <xf numFmtId="0" fontId="9" fillId="2" borderId="0" xfId="0" applyFont="1" applyFill="1" applyBorder="1" applyAlignment="1" applyProtection="1"/>
    <xf numFmtId="0" fontId="11" fillId="2" borderId="0" xfId="0" applyFont="1" applyFill="1" applyBorder="1" applyAlignment="1" applyProtection="1"/>
    <xf numFmtId="0" fontId="11" fillId="2" borderId="0" xfId="0" applyFont="1" applyFill="1" applyBorder="1" applyProtection="1"/>
    <xf numFmtId="0" fontId="6" fillId="2" borderId="0" xfId="0" applyFont="1" applyFill="1" applyBorder="1" applyAlignment="1" applyProtection="1"/>
    <xf numFmtId="0" fontId="8" fillId="2" borderId="167" xfId="0" applyFont="1" applyFill="1" applyBorder="1" applyAlignment="1" applyProtection="1">
      <alignment horizontal="center"/>
    </xf>
    <xf numFmtId="0" fontId="8" fillId="2" borderId="168" xfId="0" applyFont="1" applyFill="1" applyBorder="1" applyAlignment="1" applyProtection="1">
      <alignment horizontal="center"/>
    </xf>
    <xf numFmtId="169" fontId="8" fillId="2" borderId="3" xfId="0" applyNumberFormat="1" applyFont="1" applyFill="1" applyBorder="1" applyAlignment="1" applyProtection="1">
      <alignment horizontal="center"/>
    </xf>
    <xf numFmtId="0" fontId="10" fillId="2" borderId="20"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10" fillId="2" borderId="108" xfId="0" applyFont="1" applyFill="1" applyBorder="1" applyAlignment="1" applyProtection="1">
      <alignment horizontal="center"/>
      <protection locked="0"/>
    </xf>
    <xf numFmtId="168" fontId="10" fillId="2" borderId="107" xfId="0" applyNumberFormat="1" applyFont="1" applyFill="1" applyBorder="1" applyAlignment="1" applyProtection="1">
      <alignment horizontal="right"/>
      <protection locked="0"/>
    </xf>
    <xf numFmtId="168" fontId="10" fillId="2" borderId="23" xfId="0" applyNumberFormat="1" applyFont="1" applyFill="1" applyBorder="1" applyAlignment="1" applyProtection="1">
      <alignment horizontal="right"/>
      <protection locked="0"/>
    </xf>
    <xf numFmtId="0" fontId="8" fillId="2" borderId="112" xfId="0" applyFont="1" applyFill="1" applyBorder="1" applyAlignment="1" applyProtection="1">
      <alignment horizontal="center"/>
      <protection locked="0"/>
    </xf>
    <xf numFmtId="168" fontId="10" fillId="2" borderId="111" xfId="0" applyNumberFormat="1" applyFont="1" applyFill="1" applyBorder="1" applyAlignment="1" applyProtection="1">
      <alignment horizontal="right"/>
      <protection locked="0"/>
    </xf>
    <xf numFmtId="0" fontId="24" fillId="2" borderId="0" xfId="0" applyFont="1" applyFill="1"/>
    <xf numFmtId="0" fontId="11" fillId="2" borderId="0" xfId="0" applyFont="1" applyFill="1"/>
    <xf numFmtId="0" fontId="10" fillId="2" borderId="0" xfId="0" applyFont="1" applyFill="1"/>
    <xf numFmtId="0" fontId="26" fillId="0" borderId="0" xfId="0" applyFont="1" applyAlignment="1">
      <alignment vertical="center"/>
    </xf>
    <xf numFmtId="0" fontId="25" fillId="2" borderId="0" xfId="0" applyFont="1" applyFill="1" applyAlignment="1">
      <alignment vertical="top"/>
    </xf>
    <xf numFmtId="0" fontId="11" fillId="0" borderId="0" xfId="0" applyFont="1" applyAlignment="1">
      <alignment vertical="center"/>
    </xf>
    <xf numFmtId="0" fontId="9" fillId="0" borderId="0" xfId="0" applyFont="1" applyFill="1" applyAlignment="1">
      <alignment horizontal="center" vertical="center"/>
    </xf>
    <xf numFmtId="0" fontId="10" fillId="0" borderId="0" xfId="0" applyFont="1" applyFill="1" applyAlignment="1">
      <alignment vertical="center"/>
    </xf>
    <xf numFmtId="0" fontId="28" fillId="0" borderId="0" xfId="0" applyFont="1" applyFill="1" applyProtection="1"/>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172" fontId="9" fillId="0" borderId="144" xfId="0" applyNumberFormat="1" applyFont="1" applyFill="1" applyBorder="1" applyAlignment="1" applyProtection="1">
      <alignment horizontal="center" vertical="center"/>
    </xf>
    <xf numFmtId="172" fontId="9" fillId="0" borderId="145" xfId="0" applyNumberFormat="1" applyFont="1" applyFill="1" applyBorder="1" applyAlignment="1" applyProtection="1">
      <alignment horizontal="center" vertical="center"/>
    </xf>
    <xf numFmtId="172" fontId="9" fillId="0" borderId="145" xfId="0" quotePrefix="1" applyNumberFormat="1" applyFont="1" applyFill="1" applyBorder="1" applyAlignment="1" applyProtection="1">
      <alignment horizontal="center" vertical="center"/>
    </xf>
    <xf numFmtId="0" fontId="10" fillId="0" borderId="0" xfId="0" applyFont="1"/>
    <xf numFmtId="0" fontId="8" fillId="0" borderId="73" xfId="0" applyFont="1" applyFill="1" applyBorder="1" applyAlignment="1" applyProtection="1">
      <alignment horizontal="left" vertical="center"/>
    </xf>
    <xf numFmtId="0" fontId="8" fillId="0" borderId="76" xfId="0" applyFont="1" applyFill="1" applyBorder="1" applyAlignment="1" applyProtection="1">
      <alignment horizontal="left" vertical="center"/>
    </xf>
    <xf numFmtId="0" fontId="8" fillId="0" borderId="77" xfId="0" applyFont="1" applyFill="1" applyBorder="1" applyAlignment="1" applyProtection="1">
      <alignment horizontal="left" vertical="center"/>
    </xf>
    <xf numFmtId="172" fontId="9" fillId="0" borderId="146" xfId="0" quotePrefix="1" applyNumberFormat="1" applyFont="1" applyFill="1" applyBorder="1" applyAlignment="1" applyProtection="1">
      <alignment horizontal="center" vertical="center"/>
    </xf>
    <xf numFmtId="0" fontId="30" fillId="2" borderId="129" xfId="4" applyFont="1" applyFill="1" applyBorder="1" applyAlignment="1">
      <alignment horizontal="center"/>
    </xf>
    <xf numFmtId="0" fontId="30" fillId="0" borderId="14" xfId="4" applyFont="1" applyFill="1" applyBorder="1" applyAlignment="1">
      <alignment horizontal="center"/>
    </xf>
    <xf numFmtId="0" fontId="31" fillId="2" borderId="0" xfId="4" applyFont="1" applyFill="1" applyBorder="1" applyAlignment="1">
      <alignment horizontal="center"/>
    </xf>
    <xf numFmtId="173" fontId="30" fillId="2" borderId="216" xfId="4" applyNumberFormat="1" applyFont="1" applyFill="1" applyBorder="1" applyAlignment="1">
      <alignment horizontal="right" wrapText="1"/>
    </xf>
    <xf numFmtId="1" fontId="30" fillId="2" borderId="216" xfId="4" applyNumberFormat="1" applyFont="1" applyFill="1" applyBorder="1" applyAlignment="1">
      <alignment horizontal="right" wrapText="1"/>
    </xf>
    <xf numFmtId="164" fontId="30" fillId="2" borderId="216" xfId="4" applyNumberFormat="1" applyFont="1" applyFill="1" applyBorder="1" applyAlignment="1">
      <alignment horizontal="right" wrapText="1"/>
    </xf>
    <xf numFmtId="0" fontId="30" fillId="2" borderId="216" xfId="4" applyFont="1" applyFill="1" applyBorder="1" applyAlignment="1">
      <alignment horizontal="right" wrapText="1"/>
    </xf>
    <xf numFmtId="0" fontId="30" fillId="2" borderId="216" xfId="4" applyFont="1" applyFill="1" applyBorder="1" applyAlignment="1">
      <alignment wrapText="1"/>
    </xf>
    <xf numFmtId="0" fontId="30" fillId="0" borderId="217" xfId="4" applyFont="1" applyFill="1" applyBorder="1" applyAlignment="1">
      <alignment horizontal="right" wrapText="1"/>
    </xf>
    <xf numFmtId="1" fontId="31" fillId="2" borderId="0" xfId="4" applyNumberFormat="1" applyFont="1" applyFill="1" applyBorder="1"/>
    <xf numFmtId="2" fontId="30" fillId="0" borderId="217" xfId="4" applyNumberFormat="1" applyFont="1" applyFill="1" applyBorder="1" applyAlignment="1">
      <alignment horizontal="right" wrapText="1"/>
    </xf>
    <xf numFmtId="0" fontId="32" fillId="2" borderId="216" xfId="4" applyFont="1" applyFill="1" applyBorder="1" applyAlignment="1">
      <alignment horizontal="right" wrapText="1"/>
    </xf>
    <xf numFmtId="0" fontId="32" fillId="0" borderId="217" xfId="4" applyFont="1" applyFill="1" applyBorder="1" applyAlignment="1">
      <alignment horizontal="right" wrapText="1"/>
    </xf>
    <xf numFmtId="1" fontId="33" fillId="2" borderId="0" xfId="4" applyNumberFormat="1" applyFont="1" applyFill="1" applyBorder="1"/>
    <xf numFmtId="0" fontId="30" fillId="2" borderId="218" xfId="4" applyFont="1" applyFill="1" applyBorder="1" applyAlignment="1">
      <alignment wrapText="1"/>
    </xf>
    <xf numFmtId="173" fontId="32" fillId="0" borderId="216" xfId="4" applyNumberFormat="1" applyFont="1" applyFill="1" applyBorder="1" applyAlignment="1">
      <alignment horizontal="right" wrapText="1"/>
    </xf>
    <xf numFmtId="1" fontId="32" fillId="0" borderId="216" xfId="4" applyNumberFormat="1" applyFont="1" applyFill="1" applyBorder="1" applyAlignment="1">
      <alignment horizontal="right" wrapText="1"/>
    </xf>
    <xf numFmtId="164" fontId="32" fillId="0" borderId="216" xfId="4" applyNumberFormat="1" applyFont="1" applyFill="1" applyBorder="1" applyAlignment="1">
      <alignment horizontal="right" wrapText="1"/>
    </xf>
    <xf numFmtId="0" fontId="32" fillId="0" borderId="216" xfId="4" applyFont="1" applyFill="1" applyBorder="1" applyAlignment="1">
      <alignment horizontal="right" wrapText="1"/>
    </xf>
    <xf numFmtId="0" fontId="32" fillId="0" borderId="216" xfId="4" applyFont="1" applyFill="1" applyBorder="1" applyAlignment="1">
      <alignment wrapText="1"/>
    </xf>
    <xf numFmtId="1" fontId="33" fillId="0" borderId="0" xfId="4" applyNumberFormat="1" applyFont="1" applyFill="1" applyBorder="1"/>
    <xf numFmtId="173" fontId="30" fillId="0" borderId="216" xfId="4" applyNumberFormat="1" applyFont="1" applyFill="1" applyBorder="1" applyAlignment="1">
      <alignment horizontal="right" wrapText="1"/>
    </xf>
    <xf numFmtId="1" fontId="30" fillId="0" borderId="216" xfId="4" applyNumberFormat="1" applyFont="1" applyFill="1" applyBorder="1" applyAlignment="1">
      <alignment horizontal="right" wrapText="1"/>
    </xf>
    <xf numFmtId="164" fontId="30" fillId="0" borderId="216" xfId="4" applyNumberFormat="1" applyFont="1" applyFill="1" applyBorder="1" applyAlignment="1">
      <alignment horizontal="right" wrapText="1"/>
    </xf>
    <xf numFmtId="0" fontId="30" fillId="0" borderId="216" xfId="4" applyFont="1" applyFill="1" applyBorder="1" applyAlignment="1">
      <alignment horizontal="right" wrapText="1"/>
    </xf>
    <xf numFmtId="0" fontId="30" fillId="0" borderId="216" xfId="4" applyFont="1" applyFill="1" applyBorder="1" applyAlignment="1">
      <alignment wrapText="1"/>
    </xf>
    <xf numFmtId="1" fontId="31" fillId="0" borderId="0" xfId="4" applyNumberFormat="1" applyFont="1" applyFill="1" applyBorder="1"/>
    <xf numFmtId="43" fontId="30" fillId="2" borderId="216" xfId="4" applyNumberFormat="1" applyFont="1" applyFill="1" applyBorder="1" applyAlignment="1">
      <alignment horizontal="right" wrapText="1"/>
    </xf>
    <xf numFmtId="0" fontId="22" fillId="0" borderId="0" xfId="3" applyFill="1"/>
    <xf numFmtId="0" fontId="34" fillId="0" borderId="0" xfId="3" applyFont="1" applyFill="1"/>
    <xf numFmtId="166" fontId="34" fillId="0" borderId="0" xfId="1" applyNumberFormat="1" applyFont="1" applyFill="1"/>
    <xf numFmtId="0" fontId="34" fillId="0" borderId="0" xfId="3" applyFont="1"/>
    <xf numFmtId="0" fontId="35" fillId="0" borderId="0" xfId="3" applyFont="1" applyFill="1"/>
    <xf numFmtId="166" fontId="35" fillId="0" borderId="0" xfId="1" applyNumberFormat="1" applyFont="1" applyFill="1"/>
    <xf numFmtId="14" fontId="35" fillId="0" borderId="0" xfId="3" applyNumberFormat="1" applyFont="1"/>
    <xf numFmtId="0" fontId="35" fillId="0" borderId="0" xfId="3" applyFont="1"/>
    <xf numFmtId="0" fontId="34" fillId="3" borderId="0" xfId="3" applyFont="1" applyFill="1"/>
    <xf numFmtId="0" fontId="35" fillId="4" borderId="0" xfId="3" applyFont="1" applyFill="1"/>
    <xf numFmtId="0" fontId="36" fillId="0" borderId="0" xfId="3" applyFont="1" applyFill="1"/>
    <xf numFmtId="0" fontId="37" fillId="0" borderId="0" xfId="3" applyFont="1" applyFill="1"/>
    <xf numFmtId="166" fontId="37" fillId="0" borderId="0" xfId="1" applyNumberFormat="1" applyFont="1" applyFill="1"/>
    <xf numFmtId="0" fontId="22" fillId="2" borderId="0" xfId="3" applyFill="1"/>
    <xf numFmtId="0" fontId="35" fillId="2" borderId="0" xfId="3" applyFont="1" applyFill="1"/>
    <xf numFmtId="166" fontId="35" fillId="2" borderId="0" xfId="1" applyNumberFormat="1" applyFont="1" applyFill="1"/>
    <xf numFmtId="9" fontId="35" fillId="2" borderId="0" xfId="5" applyFont="1" applyFill="1"/>
    <xf numFmtId="0" fontId="22" fillId="2" borderId="1" xfId="3" applyFill="1" applyBorder="1"/>
    <xf numFmtId="0" fontId="35" fillId="2" borderId="2" xfId="3" applyFont="1" applyFill="1" applyBorder="1"/>
    <xf numFmtId="166" fontId="35" fillId="2" borderId="2" xfId="1" applyNumberFormat="1" applyFont="1" applyFill="1" applyBorder="1"/>
    <xf numFmtId="9" fontId="35" fillId="2" borderId="3" xfId="5" applyFont="1" applyFill="1" applyBorder="1"/>
    <xf numFmtId="0" fontId="22" fillId="2" borderId="104" xfId="3" applyFill="1" applyBorder="1"/>
    <xf numFmtId="0" fontId="35" fillId="2" borderId="0" xfId="3" applyFont="1" applyFill="1" applyBorder="1"/>
    <xf numFmtId="166" fontId="35" fillId="2" borderId="0" xfId="1" applyNumberFormat="1" applyFont="1" applyFill="1" applyBorder="1"/>
    <xf numFmtId="9" fontId="35" fillId="2" borderId="105" xfId="5" applyFont="1" applyFill="1" applyBorder="1"/>
    <xf numFmtId="0" fontId="22" fillId="2" borderId="4" xfId="3" applyFill="1" applyBorder="1"/>
    <xf numFmtId="0" fontId="35" fillId="2" borderId="5" xfId="3" applyFont="1" applyFill="1" applyBorder="1"/>
    <xf numFmtId="166" fontId="35" fillId="2" borderId="5" xfId="1" applyNumberFormat="1" applyFont="1" applyFill="1" applyBorder="1"/>
    <xf numFmtId="9" fontId="35" fillId="2" borderId="6" xfId="5" applyFont="1" applyFill="1" applyBorder="1"/>
    <xf numFmtId="0" fontId="22" fillId="2" borderId="0" xfId="3" applyFont="1" applyFill="1"/>
    <xf numFmtId="0" fontId="22" fillId="2" borderId="92" xfId="3" applyFont="1" applyFill="1" applyBorder="1"/>
    <xf numFmtId="0" fontId="35" fillId="2" borderId="92" xfId="3" applyFont="1" applyFill="1" applyBorder="1"/>
    <xf numFmtId="166" fontId="35" fillId="2" borderId="92" xfId="1" applyNumberFormat="1" applyFont="1" applyFill="1" applyBorder="1"/>
    <xf numFmtId="9" fontId="35" fillId="2" borderId="92" xfId="5" applyFont="1" applyFill="1" applyBorder="1"/>
    <xf numFmtId="0" fontId="22" fillId="2" borderId="1" xfId="3" applyFont="1" applyFill="1" applyBorder="1"/>
    <xf numFmtId="0" fontId="22" fillId="2" borderId="104" xfId="3" applyFont="1" applyFill="1" applyBorder="1"/>
    <xf numFmtId="0" fontId="34" fillId="0" borderId="0" xfId="0" applyFont="1" applyFill="1"/>
    <xf numFmtId="0" fontId="35" fillId="0" borderId="0" xfId="0" applyFont="1" applyFill="1"/>
    <xf numFmtId="0" fontId="35" fillId="0" borderId="38" xfId="0" applyFont="1" applyFill="1" applyBorder="1" applyProtection="1"/>
    <xf numFmtId="0" fontId="35" fillId="0" borderId="39" xfId="0" applyFont="1" applyFill="1" applyBorder="1" applyProtection="1"/>
    <xf numFmtId="3" fontId="35" fillId="0" borderId="219" xfId="0" applyNumberFormat="1" applyFont="1" applyFill="1" applyBorder="1" applyAlignment="1" applyProtection="1">
      <alignment horizontal="center"/>
      <protection locked="0"/>
    </xf>
    <xf numFmtId="0" fontId="35" fillId="0" borderId="41" xfId="0" applyFont="1" applyFill="1" applyBorder="1" applyProtection="1"/>
    <xf numFmtId="0" fontId="35" fillId="0" borderId="0" xfId="0" applyFont="1" applyFill="1" applyProtection="1"/>
    <xf numFmtId="1" fontId="35" fillId="0" borderId="220" xfId="0" applyNumberFormat="1" applyFont="1" applyFill="1" applyBorder="1" applyAlignment="1" applyProtection="1">
      <alignment horizontal="center"/>
      <protection locked="0"/>
    </xf>
    <xf numFmtId="0" fontId="35" fillId="0" borderId="48" xfId="0" applyFont="1" applyFill="1" applyBorder="1" applyProtection="1"/>
    <xf numFmtId="0" fontId="35" fillId="0" borderId="37" xfId="0" applyFont="1" applyFill="1" applyBorder="1" applyProtection="1"/>
    <xf numFmtId="174" fontId="35" fillId="0" borderId="135" xfId="0" applyNumberFormat="1" applyFont="1" applyFill="1" applyBorder="1" applyAlignment="1" applyProtection="1">
      <alignment horizontal="center"/>
    </xf>
    <xf numFmtId="0" fontId="8" fillId="0" borderId="0" xfId="0" applyFont="1" applyFill="1" applyBorder="1" applyAlignment="1" applyProtection="1">
      <alignment horizontal="center"/>
    </xf>
    <xf numFmtId="166" fontId="10" fillId="0" borderId="20" xfId="1" applyNumberFormat="1" applyFont="1" applyFill="1" applyBorder="1" applyAlignment="1" applyProtection="1">
      <alignment horizontal="right"/>
      <protection locked="0"/>
    </xf>
    <xf numFmtId="0" fontId="11" fillId="0" borderId="199" xfId="0" applyFont="1" applyBorder="1" applyAlignment="1" applyProtection="1">
      <alignment horizontal="center"/>
    </xf>
    <xf numFmtId="166" fontId="11" fillId="0" borderId="200" xfId="1" applyNumberFormat="1" applyFont="1" applyBorder="1" applyAlignment="1" applyProtection="1"/>
    <xf numFmtId="166" fontId="8" fillId="0" borderId="14" xfId="1" applyNumberFormat="1" applyFont="1" applyFill="1" applyBorder="1" applyAlignment="1" applyProtection="1">
      <alignment horizontal="right"/>
    </xf>
    <xf numFmtId="166" fontId="8" fillId="0" borderId="17" xfId="1" applyNumberFormat="1" applyFont="1" applyFill="1" applyBorder="1" applyAlignment="1" applyProtection="1">
      <alignment horizontal="right"/>
    </xf>
    <xf numFmtId="0" fontId="8" fillId="0" borderId="162" xfId="0" applyFont="1" applyFill="1" applyBorder="1" applyAlignment="1" applyProtection="1">
      <alignment horizontal="left" vertical="center"/>
    </xf>
    <xf numFmtId="0" fontId="8" fillId="0" borderId="92" xfId="0" applyFont="1" applyFill="1" applyBorder="1" applyAlignment="1" applyProtection="1">
      <alignment horizontal="left" vertical="center"/>
    </xf>
    <xf numFmtId="0" fontId="8" fillId="0" borderId="157" xfId="0" applyFont="1" applyFill="1" applyBorder="1" applyAlignment="1" applyProtection="1">
      <alignment horizontal="left" vertical="center"/>
    </xf>
    <xf numFmtId="172" fontId="9" fillId="0" borderId="221" xfId="0" quotePrefix="1" applyNumberFormat="1" applyFont="1" applyFill="1" applyBorder="1" applyAlignment="1" applyProtection="1">
      <alignment horizontal="center" vertical="center"/>
    </xf>
    <xf numFmtId="166" fontId="10" fillId="0" borderId="20" xfId="1" applyNumberFormat="1" applyFont="1" applyFill="1" applyBorder="1" applyAlignment="1" applyProtection="1">
      <alignment horizontal="right"/>
      <protection locked="0"/>
    </xf>
    <xf numFmtId="166" fontId="8" fillId="0" borderId="99" xfId="1" applyNumberFormat="1" applyFont="1" applyFill="1" applyBorder="1" applyAlignment="1" applyProtection="1">
      <alignment horizontal="center"/>
      <protection locked="0"/>
    </xf>
    <xf numFmtId="166" fontId="8" fillId="0" borderId="100" xfId="1" applyNumberFormat="1" applyFont="1" applyFill="1" applyBorder="1" applyAlignment="1" applyProtection="1">
      <alignment horizontal="center"/>
      <protection locked="0"/>
    </xf>
    <xf numFmtId="175" fontId="8" fillId="0" borderId="129" xfId="1" applyNumberFormat="1" applyFont="1" applyFill="1" applyBorder="1" applyAlignment="1" applyProtection="1">
      <alignment horizontal="right"/>
      <protection locked="0"/>
    </xf>
    <xf numFmtId="175" fontId="8" fillId="0" borderId="141" xfId="1" applyNumberFormat="1" applyFont="1" applyFill="1" applyBorder="1" applyAlignment="1" applyProtection="1">
      <alignment horizontal="right"/>
      <protection locked="0"/>
    </xf>
    <xf numFmtId="175" fontId="6" fillId="0" borderId="112" xfId="1" applyNumberFormat="1" applyFont="1" applyFill="1" applyBorder="1" applyAlignment="1" applyProtection="1">
      <alignment horizontal="right"/>
      <protection locked="0"/>
    </xf>
    <xf numFmtId="169" fontId="8" fillId="0" borderId="129" xfId="0" applyNumberFormat="1" applyFont="1" applyFill="1" applyBorder="1" applyAlignment="1" applyProtection="1">
      <alignment horizontal="center"/>
      <protection locked="0"/>
    </xf>
    <xf numFmtId="43" fontId="8" fillId="0" borderId="129" xfId="1" applyFont="1" applyFill="1" applyBorder="1" applyAlignment="1" applyProtection="1">
      <alignment horizontal="right"/>
      <protection locked="0"/>
    </xf>
    <xf numFmtId="43" fontId="8" fillId="0" borderId="141" xfId="1" applyFont="1" applyFill="1" applyBorder="1" applyAlignment="1" applyProtection="1">
      <alignment horizontal="right"/>
      <protection locked="0"/>
    </xf>
    <xf numFmtId="43" fontId="6" fillId="0" borderId="112" xfId="1" applyFont="1" applyFill="1" applyBorder="1" applyAlignment="1" applyProtection="1">
      <alignment horizontal="right"/>
      <protection locked="0"/>
    </xf>
    <xf numFmtId="169" fontId="8" fillId="0" borderId="20" xfId="0" applyNumberFormat="1" applyFont="1" applyFill="1" applyBorder="1" applyAlignment="1" applyProtection="1">
      <alignment horizontal="center"/>
      <protection locked="0"/>
    </xf>
    <xf numFmtId="169" fontId="8" fillId="0" borderId="141" xfId="0" applyNumberFormat="1" applyFont="1" applyFill="1" applyBorder="1" applyAlignment="1" applyProtection="1">
      <alignment horizontal="center"/>
      <protection locked="0"/>
    </xf>
    <xf numFmtId="166" fontId="10" fillId="0" borderId="21" xfId="1" applyNumberFormat="1" applyFont="1" applyFill="1" applyBorder="1" applyProtection="1">
      <protection locked="0"/>
    </xf>
    <xf numFmtId="0" fontId="0" fillId="0" borderId="0" xfId="0" quotePrefix="1" applyAlignment="1">
      <alignment vertical="top" wrapText="1"/>
    </xf>
    <xf numFmtId="0" fontId="39" fillId="0" borderId="0" xfId="0" applyFont="1"/>
    <xf numFmtId="0" fontId="0" fillId="0" borderId="0" xfId="0" applyAlignment="1">
      <alignment vertical="top" wrapText="1"/>
    </xf>
    <xf numFmtId="0" fontId="8" fillId="0" borderId="71" xfId="0" applyFont="1" applyFill="1" applyBorder="1" applyAlignment="1" applyProtection="1">
      <alignment horizontal="left" indent="3"/>
      <protection locked="0"/>
    </xf>
    <xf numFmtId="0" fontId="8" fillId="0" borderId="188" xfId="0" applyFont="1" applyFill="1" applyBorder="1" applyAlignment="1" applyProtection="1">
      <alignment horizontal="left" indent="2"/>
    </xf>
    <xf numFmtId="0" fontId="8" fillId="0" borderId="71" xfId="0" applyFont="1" applyFill="1" applyBorder="1" applyAlignment="1" applyProtection="1">
      <alignment horizontal="left" indent="2"/>
      <protection locked="0"/>
    </xf>
    <xf numFmtId="0" fontId="0" fillId="0" borderId="0" xfId="0" quotePrefix="1" applyAlignment="1">
      <alignment horizontal="left" vertical="top" wrapText="1" indent="9"/>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quotePrefix="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Fill="1" applyBorder="1" applyAlignment="1">
      <alignment horizont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lignment horizontal="left"/>
    </xf>
    <xf numFmtId="0" fontId="6" fillId="0" borderId="13" xfId="0" applyFont="1" applyFill="1" applyBorder="1" applyAlignment="1">
      <alignment horizontal="left"/>
    </xf>
    <xf numFmtId="0" fontId="6" fillId="0" borderId="14" xfId="0"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0" fontId="6" fillId="0" borderId="16"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0" fontId="6" fillId="0" borderId="19" xfId="0" applyFont="1" applyFill="1" applyBorder="1" applyAlignment="1" applyProtection="1">
      <alignment horizontal="center"/>
      <protection locked="0"/>
    </xf>
    <xf numFmtId="0" fontId="6" fillId="0" borderId="15" xfId="0" applyFont="1" applyFill="1" applyBorder="1" applyAlignment="1">
      <alignment horizontal="left"/>
    </xf>
    <xf numFmtId="0" fontId="6" fillId="0" borderId="20" xfId="0" applyFont="1" applyFill="1" applyBorder="1" applyAlignment="1" applyProtection="1">
      <alignment horizontal="center"/>
      <protection locked="0"/>
    </xf>
    <xf numFmtId="0" fontId="6" fillId="0" borderId="20" xfId="0" applyFont="1" applyFill="1" applyBorder="1" applyAlignment="1" applyProtection="1">
      <alignment horizontal="left"/>
    </xf>
    <xf numFmtId="0" fontId="6" fillId="0" borderId="21" xfId="0" applyFont="1" applyFill="1" applyBorder="1" applyAlignment="1" applyProtection="1">
      <alignment horizontal="center"/>
      <protection locked="0"/>
    </xf>
    <xf numFmtId="0" fontId="6" fillId="0" borderId="22" xfId="0" applyFont="1" applyFill="1" applyBorder="1" applyAlignment="1" applyProtection="1">
      <alignment horizontal="center"/>
      <protection locked="0"/>
    </xf>
    <xf numFmtId="0" fontId="6" fillId="0" borderId="20" xfId="0" quotePrefix="1" applyFont="1" applyFill="1" applyBorder="1" applyAlignment="1" applyProtection="1">
      <alignment horizontal="center"/>
      <protection locked="0"/>
    </xf>
    <xf numFmtId="0" fontId="7" fillId="0" borderId="20" xfId="2" applyFill="1" applyBorder="1" applyAlignment="1" applyProtection="1">
      <alignment horizontal="center"/>
      <protection locked="0"/>
    </xf>
    <xf numFmtId="0" fontId="6" fillId="0" borderId="23" xfId="0" applyFont="1" applyFill="1" applyBorder="1" applyAlignment="1" applyProtection="1">
      <alignment horizontal="center"/>
      <protection locked="0"/>
    </xf>
    <xf numFmtId="14" fontId="6" fillId="0" borderId="20" xfId="0" applyNumberFormat="1" applyFont="1" applyFill="1" applyBorder="1" applyAlignment="1" applyProtection="1">
      <alignment horizontal="center"/>
      <protection locked="0"/>
    </xf>
    <xf numFmtId="1" fontId="6" fillId="0" borderId="20" xfId="0" applyNumberFormat="1" applyFont="1" applyFill="1" applyBorder="1" applyAlignment="1" applyProtection="1">
      <alignment horizontal="center"/>
      <protection locked="0"/>
    </xf>
    <xf numFmtId="1" fontId="6" fillId="0" borderId="23" xfId="0" applyNumberFormat="1" applyFont="1" applyFill="1" applyBorder="1" applyAlignment="1" applyProtection="1">
      <alignment horizontal="center"/>
      <protection locked="0"/>
    </xf>
    <xf numFmtId="0" fontId="6" fillId="0" borderId="41" xfId="0" applyFont="1" applyFill="1" applyBorder="1" applyAlignment="1" applyProtection="1">
      <alignment horizontal="right"/>
    </xf>
    <xf numFmtId="0" fontId="6" fillId="0" borderId="42" xfId="0" applyFont="1" applyFill="1" applyBorder="1" applyAlignment="1" applyProtection="1">
      <alignment horizontal="right"/>
    </xf>
    <xf numFmtId="0" fontId="9" fillId="0" borderId="21" xfId="0" applyFont="1" applyFill="1" applyBorder="1" applyAlignment="1" applyProtection="1">
      <alignment horizontal="center"/>
      <protection locked="0"/>
    </xf>
    <xf numFmtId="0" fontId="9" fillId="0" borderId="44" xfId="0" applyFont="1" applyFill="1" applyBorder="1" applyAlignment="1" applyProtection="1">
      <alignment horizontal="center"/>
      <protection locked="0"/>
    </xf>
    <xf numFmtId="0" fontId="6" fillId="0" borderId="45" xfId="0" applyFont="1" applyFill="1" applyBorder="1" applyAlignment="1" applyProtection="1">
      <alignment horizontal="left"/>
    </xf>
    <xf numFmtId="164" fontId="6" fillId="0" borderId="24" xfId="0" applyNumberFormat="1" applyFont="1" applyFill="1" applyBorder="1" applyAlignment="1" applyProtection="1">
      <alignment horizontal="center"/>
      <protection locked="0"/>
    </xf>
    <xf numFmtId="164" fontId="6" fillId="0" borderId="25" xfId="0" applyNumberFormat="1" applyFont="1" applyFill="1" applyBorder="1" applyAlignment="1" applyProtection="1">
      <alignment horizontal="center"/>
      <protection locked="0"/>
    </xf>
    <xf numFmtId="164" fontId="6" fillId="0" borderId="26" xfId="0" applyNumberFormat="1" applyFont="1" applyFill="1" applyBorder="1" applyAlignment="1" applyProtection="1">
      <alignment horizontal="center"/>
      <protection locked="0"/>
    </xf>
    <xf numFmtId="0" fontId="6" fillId="0" borderId="27" xfId="0" applyFont="1" applyFill="1" applyBorder="1" applyAlignment="1" applyProtection="1">
      <alignment horizontal="center"/>
      <protection locked="0"/>
    </xf>
    <xf numFmtId="0" fontId="6" fillId="0" borderId="28" xfId="0" applyFont="1" applyFill="1" applyBorder="1" applyAlignment="1" applyProtection="1">
      <alignment horizontal="center"/>
      <protection locked="0"/>
    </xf>
    <xf numFmtId="0" fontId="6" fillId="0" borderId="29" xfId="0" applyFont="1" applyFill="1" applyBorder="1" applyAlignment="1">
      <alignment horizontal="left"/>
    </xf>
    <xf numFmtId="0" fontId="6" fillId="0" borderId="30" xfId="0" applyFont="1" applyFill="1" applyBorder="1" applyAlignment="1">
      <alignment horizontal="left"/>
    </xf>
    <xf numFmtId="0" fontId="6" fillId="0" borderId="31" xfId="0" applyFont="1" applyFill="1" applyBorder="1" applyAlignment="1" applyProtection="1">
      <alignment horizontal="center"/>
    </xf>
    <xf numFmtId="0" fontId="6" fillId="0" borderId="32" xfId="0" applyFont="1" applyFill="1" applyBorder="1" applyAlignment="1" applyProtection="1">
      <alignment horizontal="center"/>
    </xf>
    <xf numFmtId="0" fontId="6" fillId="0" borderId="33" xfId="0" applyFont="1" applyFill="1" applyBorder="1" applyAlignment="1" applyProtection="1">
      <alignment horizontal="center"/>
      <protection locked="0"/>
    </xf>
    <xf numFmtId="0" fontId="6" fillId="0" borderId="34" xfId="0" applyFont="1" applyFill="1" applyBorder="1" applyAlignment="1" applyProtection="1">
      <alignment horizontal="center"/>
      <protection locked="0"/>
    </xf>
    <xf numFmtId="0" fontId="6" fillId="0" borderId="32" xfId="0" applyFont="1" applyFill="1" applyBorder="1" applyAlignment="1" applyProtection="1">
      <alignment horizontal="center"/>
      <protection locked="0"/>
    </xf>
    <xf numFmtId="0" fontId="8" fillId="0" borderId="37" xfId="0" applyFont="1" applyFill="1" applyBorder="1" applyAlignment="1">
      <alignment horizontal="center"/>
    </xf>
    <xf numFmtId="0" fontId="6" fillId="0" borderId="38"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60" xfId="0" applyFont="1" applyFill="1" applyBorder="1" applyAlignment="1" applyProtection="1">
      <alignment horizontal="left"/>
      <protection locked="0"/>
    </xf>
    <xf numFmtId="0" fontId="6" fillId="0" borderId="61" xfId="0" applyFont="1" applyFill="1" applyBorder="1" applyAlignment="1" applyProtection="1">
      <alignment horizontal="left"/>
      <protection locked="0"/>
    </xf>
    <xf numFmtId="0" fontId="6" fillId="0" borderId="46" xfId="0" applyFont="1" applyFill="1" applyBorder="1" applyAlignment="1" applyProtection="1">
      <alignment horizontal="left"/>
    </xf>
    <xf numFmtId="0" fontId="8" fillId="0" borderId="47"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45" xfId="0" applyFont="1" applyFill="1" applyBorder="1" applyAlignment="1" applyProtection="1">
      <alignment horizontal="center"/>
    </xf>
    <xf numFmtId="0" fontId="8" fillId="0" borderId="48" xfId="0" applyFont="1" applyFill="1" applyBorder="1" applyAlignment="1" applyProtection="1">
      <alignment horizontal="center"/>
    </xf>
    <xf numFmtId="0" fontId="8" fillId="0" borderId="37" xfId="0" applyFont="1" applyFill="1" applyBorder="1" applyAlignment="1" applyProtection="1">
      <alignment horizontal="center"/>
    </xf>
    <xf numFmtId="0" fontId="8" fillId="0" borderId="49" xfId="0" applyFont="1" applyFill="1" applyBorder="1" applyAlignment="1" applyProtection="1">
      <alignment horizontal="center"/>
    </xf>
    <xf numFmtId="0" fontId="6" fillId="0" borderId="50" xfId="0" applyFont="1" applyFill="1" applyBorder="1" applyAlignment="1" applyProtection="1">
      <alignment horizontal="center"/>
    </xf>
    <xf numFmtId="0" fontId="6" fillId="0" borderId="37" xfId="0" applyFont="1" applyFill="1" applyBorder="1" applyAlignment="1" applyProtection="1">
      <alignment horizontal="center"/>
    </xf>
    <xf numFmtId="0" fontId="6" fillId="0" borderId="51" xfId="0" applyFont="1" applyFill="1" applyBorder="1" applyAlignment="1" applyProtection="1">
      <alignment horizontal="center"/>
    </xf>
    <xf numFmtId="0" fontId="8" fillId="0" borderId="52" xfId="0" applyFont="1" applyFill="1" applyBorder="1" applyAlignment="1" applyProtection="1">
      <alignment horizontal="center"/>
    </xf>
    <xf numFmtId="0" fontId="6" fillId="0" borderId="57" xfId="0" applyFont="1" applyFill="1" applyBorder="1" applyAlignment="1" applyProtection="1">
      <alignment horizontal="left"/>
      <protection locked="0"/>
    </xf>
    <xf numFmtId="0" fontId="6" fillId="0" borderId="58" xfId="0" applyFont="1" applyFill="1" applyBorder="1" applyAlignment="1" applyProtection="1">
      <alignment horizontal="left"/>
      <protection locked="0"/>
    </xf>
    <xf numFmtId="0" fontId="6" fillId="0" borderId="12"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6" fillId="0" borderId="13" xfId="0" applyFont="1" applyFill="1" applyBorder="1" applyAlignment="1" applyProtection="1">
      <alignment horizontal="left"/>
      <protection locked="0"/>
    </xf>
    <xf numFmtId="0" fontId="6" fillId="0" borderId="62" xfId="0" applyFont="1" applyFill="1" applyBorder="1" applyAlignment="1" applyProtection="1">
      <alignment horizontal="left"/>
      <protection locked="0"/>
    </xf>
    <xf numFmtId="0" fontId="6" fillId="0" borderId="63" xfId="0" applyFont="1" applyFill="1" applyBorder="1" applyAlignment="1" applyProtection="1">
      <alignment horizontal="left"/>
      <protection locked="0"/>
    </xf>
    <xf numFmtId="0" fontId="8" fillId="0" borderId="65" xfId="0" applyFont="1" applyFill="1" applyBorder="1" applyAlignment="1" applyProtection="1">
      <alignment horizontal="center"/>
    </xf>
    <xf numFmtId="0" fontId="6" fillId="0" borderId="53" xfId="0" applyFont="1" applyFill="1" applyBorder="1" applyAlignment="1" applyProtection="1">
      <alignment horizontal="center"/>
    </xf>
    <xf numFmtId="0" fontId="6" fillId="0" borderId="54" xfId="0" applyFont="1" applyFill="1" applyBorder="1" applyAlignment="1" applyProtection="1">
      <alignment horizontal="center"/>
    </xf>
    <xf numFmtId="0" fontId="6" fillId="0" borderId="56" xfId="0" applyFont="1" applyFill="1" applyBorder="1" applyAlignment="1" applyProtection="1">
      <alignment horizontal="center"/>
    </xf>
    <xf numFmtId="0" fontId="6" fillId="0" borderId="66" xfId="0" applyFont="1" applyFill="1" applyBorder="1" applyAlignment="1" applyProtection="1">
      <alignment horizontal="center"/>
    </xf>
    <xf numFmtId="0" fontId="6" fillId="0" borderId="67" xfId="0" applyFont="1" applyFill="1" applyBorder="1" applyAlignment="1" applyProtection="1">
      <alignment horizontal="center"/>
    </xf>
    <xf numFmtId="0" fontId="6" fillId="0" borderId="68" xfId="0" applyFont="1" applyFill="1" applyBorder="1" applyAlignment="1" applyProtection="1">
      <alignment horizontal="center"/>
    </xf>
    <xf numFmtId="0" fontId="6" fillId="0" borderId="69" xfId="0" applyFont="1" applyFill="1" applyBorder="1" applyAlignment="1" applyProtection="1">
      <alignment horizontal="center"/>
    </xf>
    <xf numFmtId="0" fontId="6" fillId="0" borderId="70" xfId="0" applyFont="1" applyFill="1" applyBorder="1" applyAlignment="1" applyProtection="1">
      <alignment horizontal="center"/>
    </xf>
    <xf numFmtId="14" fontId="6" fillId="0" borderId="71" xfId="0" applyNumberFormat="1" applyFont="1" applyFill="1" applyBorder="1" applyAlignment="1" applyProtection="1">
      <alignment horizontal="center"/>
      <protection locked="0"/>
    </xf>
    <xf numFmtId="0" fontId="6" fillId="0" borderId="44" xfId="0" applyFont="1" applyFill="1" applyBorder="1" applyAlignment="1" applyProtection="1">
      <alignment horizontal="center"/>
      <protection locked="0"/>
    </xf>
    <xf numFmtId="3" fontId="6" fillId="0" borderId="21" xfId="0" applyNumberFormat="1" applyFont="1" applyFill="1" applyBorder="1" applyAlignment="1" applyProtection="1">
      <alignment horizontal="center"/>
      <protection locked="0"/>
    </xf>
    <xf numFmtId="3" fontId="6" fillId="0" borderId="72" xfId="0" applyNumberFormat="1" applyFont="1" applyFill="1" applyBorder="1" applyAlignment="1" applyProtection="1">
      <alignment horizontal="center"/>
      <protection locked="0"/>
    </xf>
    <xf numFmtId="3" fontId="6" fillId="0" borderId="44" xfId="0" applyNumberFormat="1" applyFont="1" applyFill="1" applyBorder="1" applyAlignment="1" applyProtection="1">
      <alignment horizontal="center"/>
      <protection locked="0"/>
    </xf>
    <xf numFmtId="3" fontId="6" fillId="0" borderId="21" xfId="0" quotePrefix="1" applyNumberFormat="1" applyFont="1" applyFill="1" applyBorder="1" applyAlignment="1" applyProtection="1">
      <alignment horizontal="center"/>
      <protection locked="0"/>
    </xf>
    <xf numFmtId="3" fontId="6" fillId="0" borderId="22" xfId="0" applyNumberFormat="1" applyFont="1" applyFill="1" applyBorder="1" applyAlignment="1" applyProtection="1">
      <alignment horizontal="center"/>
      <protection locked="0"/>
    </xf>
    <xf numFmtId="14" fontId="6" fillId="0" borderId="73" xfId="0" applyNumberFormat="1"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3" fontId="6" fillId="0" borderId="75" xfId="0" applyNumberFormat="1" applyFont="1" applyFill="1" applyBorder="1" applyAlignment="1" applyProtection="1">
      <alignment horizontal="center"/>
      <protection locked="0"/>
    </xf>
    <xf numFmtId="3" fontId="6" fillId="0" borderId="76" xfId="0" applyNumberFormat="1" applyFont="1" applyFill="1" applyBorder="1" applyAlignment="1" applyProtection="1">
      <alignment horizontal="center"/>
      <protection locked="0"/>
    </xf>
    <xf numFmtId="3" fontId="6" fillId="0" borderId="74" xfId="0" applyNumberFormat="1" applyFont="1" applyFill="1" applyBorder="1" applyAlignment="1" applyProtection="1">
      <alignment horizontal="center"/>
      <protection locked="0"/>
    </xf>
    <xf numFmtId="3" fontId="6" fillId="0" borderId="75" xfId="0" quotePrefix="1" applyNumberFormat="1" applyFont="1" applyFill="1" applyBorder="1" applyAlignment="1" applyProtection="1">
      <alignment horizontal="center"/>
      <protection locked="0"/>
    </xf>
    <xf numFmtId="3" fontId="6" fillId="0" borderId="77" xfId="0" applyNumberFormat="1" applyFont="1" applyFill="1" applyBorder="1" applyAlignment="1" applyProtection="1">
      <alignment horizontal="center"/>
      <protection locked="0"/>
    </xf>
    <xf numFmtId="0" fontId="6" fillId="0" borderId="1" xfId="0" applyFont="1" applyFill="1" applyBorder="1" applyAlignment="1" applyProtection="1">
      <alignment horizontal="center"/>
    </xf>
    <xf numFmtId="0" fontId="6" fillId="0" borderId="2" xfId="0" applyFont="1" applyFill="1" applyBorder="1" applyAlignment="1" applyProtection="1">
      <alignment horizontal="center"/>
    </xf>
    <xf numFmtId="0" fontId="8" fillId="0" borderId="81" xfId="0" applyFont="1" applyFill="1" applyBorder="1" applyAlignment="1" applyProtection="1">
      <alignment horizontal="center"/>
    </xf>
    <xf numFmtId="0" fontId="8" fillId="0" borderId="82" xfId="0" applyFont="1" applyFill="1" applyBorder="1" applyAlignment="1" applyProtection="1">
      <alignment horizontal="center"/>
    </xf>
    <xf numFmtId="0" fontId="6" fillId="0" borderId="83" xfId="0" applyFont="1" applyFill="1" applyBorder="1" applyAlignment="1" applyProtection="1">
      <alignment horizontal="center"/>
    </xf>
    <xf numFmtId="0" fontId="6" fillId="0" borderId="65" xfId="0" applyFont="1" applyFill="1" applyBorder="1" applyAlignment="1" applyProtection="1">
      <alignment horizontal="center"/>
    </xf>
    <xf numFmtId="0" fontId="6" fillId="0" borderId="84" xfId="0" applyFont="1" applyFill="1" applyBorder="1" applyAlignment="1" applyProtection="1">
      <alignment horizontal="center"/>
    </xf>
    <xf numFmtId="0" fontId="6" fillId="0" borderId="85" xfId="0" applyFont="1" applyFill="1" applyBorder="1" applyAlignment="1" applyProtection="1">
      <alignment horizontal="center"/>
    </xf>
    <xf numFmtId="0" fontId="6" fillId="0" borderId="6" xfId="0" applyFont="1" applyFill="1" applyBorder="1" applyAlignment="1" applyProtection="1">
      <alignment horizontal="center"/>
    </xf>
    <xf numFmtId="0" fontId="6" fillId="0" borderId="86" xfId="0" applyFont="1" applyFill="1" applyBorder="1" applyAlignment="1" applyProtection="1">
      <alignment horizontal="center"/>
      <protection locked="0"/>
    </xf>
    <xf numFmtId="0" fontId="6" fillId="0" borderId="25" xfId="0" applyFont="1" applyFill="1" applyBorder="1" applyAlignment="1" applyProtection="1">
      <alignment horizontal="center"/>
      <protection locked="0"/>
    </xf>
    <xf numFmtId="0" fontId="6" fillId="0" borderId="87" xfId="0" applyFont="1" applyFill="1" applyBorder="1" applyAlignment="1" applyProtection="1">
      <alignment horizontal="center"/>
      <protection locked="0"/>
    </xf>
    <xf numFmtId="0" fontId="6" fillId="0" borderId="88" xfId="0" applyFont="1" applyFill="1" applyBorder="1" applyAlignment="1" applyProtection="1">
      <alignment horizontal="center"/>
      <protection locked="0"/>
    </xf>
    <xf numFmtId="0" fontId="6" fillId="0" borderId="59" xfId="0" applyFont="1" applyFill="1" applyBorder="1" applyAlignment="1" applyProtection="1">
      <alignment horizontal="center"/>
      <protection locked="0"/>
    </xf>
    <xf numFmtId="1" fontId="6" fillId="0" borderId="24" xfId="0" applyNumberFormat="1" applyFont="1" applyFill="1" applyBorder="1" applyAlignment="1" applyProtection="1">
      <alignment horizontal="center"/>
      <protection locked="0"/>
    </xf>
    <xf numFmtId="1" fontId="6" fillId="0" borderId="26" xfId="0" applyNumberFormat="1" applyFont="1" applyFill="1" applyBorder="1" applyAlignment="1" applyProtection="1">
      <alignment horizontal="center"/>
      <protection locked="0"/>
    </xf>
    <xf numFmtId="0" fontId="34" fillId="5" borderId="219" xfId="0" applyFont="1" applyFill="1" applyBorder="1" applyAlignment="1" applyProtection="1">
      <alignment horizontal="center"/>
    </xf>
    <xf numFmtId="0" fontId="6" fillId="0" borderId="29" xfId="0" applyFont="1" applyFill="1" applyBorder="1" applyAlignment="1" applyProtection="1">
      <alignment horizontal="center"/>
      <protection locked="0"/>
    </xf>
    <xf numFmtId="0" fontId="6" fillId="0" borderId="30" xfId="0" applyFont="1" applyFill="1" applyBorder="1" applyAlignment="1" applyProtection="1">
      <alignment horizontal="center"/>
      <protection locked="0"/>
    </xf>
    <xf numFmtId="1" fontId="6" fillId="0" borderId="31" xfId="0" applyNumberFormat="1" applyFont="1" applyFill="1" applyBorder="1" applyAlignment="1" applyProtection="1">
      <alignment horizontal="center"/>
      <protection locked="0"/>
    </xf>
    <xf numFmtId="1" fontId="6" fillId="0" borderId="36" xfId="0" applyNumberFormat="1"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0" borderId="89" xfId="0" applyFont="1" applyFill="1" applyBorder="1" applyAlignment="1" applyProtection="1">
      <alignment horizontal="center"/>
      <protection locked="0"/>
    </xf>
    <xf numFmtId="0" fontId="6" fillId="0" borderId="90" xfId="0" applyFont="1" applyFill="1" applyBorder="1" applyAlignment="1" applyProtection="1">
      <alignment horizontal="center"/>
      <protection locked="0"/>
    </xf>
    <xf numFmtId="0" fontId="6" fillId="0" borderId="13" xfId="0" applyFont="1" applyFill="1" applyBorder="1" applyAlignment="1" applyProtection="1">
      <alignment horizontal="center"/>
      <protection locked="0"/>
    </xf>
    <xf numFmtId="1" fontId="6" fillId="0" borderId="14" xfId="0" applyNumberFormat="1" applyFont="1" applyFill="1" applyBorder="1" applyAlignment="1" applyProtection="1">
      <alignment horizontal="center"/>
      <protection locked="0"/>
    </xf>
    <xf numFmtId="1" fontId="6" fillId="0" borderId="16" xfId="0" applyNumberFormat="1" applyFont="1" applyFill="1" applyBorder="1" applyAlignment="1" applyProtection="1">
      <alignment horizontal="center"/>
      <protection locked="0"/>
    </xf>
    <xf numFmtId="0" fontId="0" fillId="0" borderId="0" xfId="0" applyAlignment="1">
      <alignment horizontal="center" vertical="top" wrapText="1"/>
    </xf>
    <xf numFmtId="14" fontId="9" fillId="0" borderId="0" xfId="0" applyNumberFormat="1" applyFont="1" applyFill="1" applyBorder="1" applyAlignment="1">
      <alignment horizontal="center"/>
    </xf>
    <xf numFmtId="14" fontId="9" fillId="0" borderId="21" xfId="0" applyNumberFormat="1" applyFont="1" applyFill="1" applyBorder="1" applyAlignment="1" applyProtection="1">
      <alignment horizontal="center"/>
    </xf>
    <xf numFmtId="14" fontId="9" fillId="0" borderId="44" xfId="0" applyNumberFormat="1" applyFont="1" applyFill="1" applyBorder="1" applyAlignment="1" applyProtection="1">
      <alignment horizontal="center"/>
    </xf>
    <xf numFmtId="164" fontId="9" fillId="0" borderId="0" xfId="0" applyNumberFormat="1" applyFont="1" applyFill="1" applyBorder="1" applyAlignment="1">
      <alignment horizontal="center"/>
    </xf>
    <xf numFmtId="14" fontId="9" fillId="0" borderId="20" xfId="0" applyNumberFormat="1" applyFont="1" applyFill="1" applyBorder="1" applyAlignment="1">
      <alignment horizontal="center"/>
    </xf>
    <xf numFmtId="166" fontId="10" fillId="0" borderId="0" xfId="1" applyNumberFormat="1" applyFont="1" applyFill="1" applyBorder="1" applyAlignment="1">
      <alignment horizontal="center"/>
    </xf>
    <xf numFmtId="0" fontId="10" fillId="0" borderId="0" xfId="0" applyNumberFormat="1" applyFont="1" applyFill="1" applyBorder="1" applyAlignment="1">
      <alignment horizontal="center"/>
    </xf>
    <xf numFmtId="166" fontId="6" fillId="0" borderId="69"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0" fontId="6" fillId="0" borderId="0" xfId="0" applyFont="1" applyFill="1" applyBorder="1" applyAlignment="1" applyProtection="1">
      <alignment horizontal="left"/>
    </xf>
    <xf numFmtId="14" fontId="6" fillId="0" borderId="0" xfId="0" applyNumberFormat="1" applyFont="1" applyFill="1" applyBorder="1" applyAlignment="1" applyProtection="1">
      <alignment horizontal="center"/>
    </xf>
    <xf numFmtId="0" fontId="9" fillId="0" borderId="0" xfId="0" applyNumberFormat="1" applyFont="1" applyAlignment="1" applyProtection="1">
      <alignment horizontal="right" vertical="center"/>
    </xf>
    <xf numFmtId="14" fontId="6" fillId="0" borderId="0" xfId="0" applyNumberFormat="1" applyFont="1" applyFill="1" applyBorder="1" applyAlignment="1" applyProtection="1">
      <alignment horizontal="left"/>
    </xf>
    <xf numFmtId="0" fontId="10" fillId="0" borderId="20"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xf>
    <xf numFmtId="0" fontId="18" fillId="0" borderId="69" xfId="0" applyNumberFormat="1" applyFont="1" applyBorder="1" applyAlignment="1" applyProtection="1">
      <alignment horizontal="center" vertical="center" shrinkToFit="1"/>
    </xf>
    <xf numFmtId="0" fontId="10" fillId="0" borderId="20" xfId="0" applyNumberFormat="1" applyFont="1" applyFill="1" applyBorder="1" applyAlignment="1" applyProtection="1">
      <alignment horizontal="center"/>
    </xf>
    <xf numFmtId="0" fontId="10" fillId="0" borderId="96" xfId="0" applyNumberFormat="1" applyFont="1" applyFill="1" applyBorder="1" applyAlignment="1" applyProtection="1">
      <alignment horizontal="center"/>
    </xf>
    <xf numFmtId="0" fontId="10" fillId="0" borderId="0" xfId="0" applyNumberFormat="1" applyFont="1" applyFill="1" applyBorder="1" applyAlignment="1" applyProtection="1">
      <alignment horizontal="center"/>
    </xf>
    <xf numFmtId="0" fontId="10" fillId="0" borderId="97" xfId="0" applyNumberFormat="1" applyFont="1" applyFill="1" applyBorder="1" applyAlignment="1" applyProtection="1">
      <alignment horizontal="center"/>
    </xf>
    <xf numFmtId="0" fontId="10" fillId="0" borderId="42" xfId="0" applyNumberFormat="1" applyFont="1" applyFill="1" applyBorder="1" applyAlignment="1" applyProtection="1">
      <alignment horizontal="center"/>
    </xf>
    <xf numFmtId="0" fontId="10" fillId="0" borderId="20" xfId="0" applyNumberFormat="1" applyFont="1" applyFill="1" applyBorder="1" applyAlignment="1" applyProtection="1">
      <alignment horizontal="left"/>
    </xf>
    <xf numFmtId="166" fontId="10" fillId="0" borderId="20" xfId="1" applyNumberFormat="1" applyFont="1" applyFill="1" applyBorder="1" applyAlignment="1" applyProtection="1">
      <alignment horizontal="right"/>
      <protection locked="0"/>
    </xf>
    <xf numFmtId="166" fontId="10" fillId="0" borderId="20" xfId="1" applyNumberFormat="1" applyFont="1" applyFill="1" applyBorder="1" applyAlignment="1" applyProtection="1">
      <alignment horizontal="right"/>
    </xf>
    <xf numFmtId="166" fontId="10" fillId="0" borderId="20" xfId="1" applyNumberFormat="1" applyFont="1" applyFill="1" applyBorder="1" applyAlignment="1" applyProtection="1">
      <alignment horizontal="right" wrapText="1"/>
      <protection locked="0"/>
    </xf>
    <xf numFmtId="166" fontId="10" fillId="0" borderId="21" xfId="1" applyNumberFormat="1" applyFont="1" applyFill="1" applyBorder="1" applyAlignment="1" applyProtection="1">
      <alignment horizontal="right" wrapText="1"/>
    </xf>
    <xf numFmtId="166" fontId="10" fillId="0" borderId="44" xfId="1" applyNumberFormat="1" applyFont="1" applyFill="1" applyBorder="1" applyAlignment="1" applyProtection="1">
      <alignment horizontal="right" wrapText="1"/>
    </xf>
    <xf numFmtId="0" fontId="10" fillId="0" borderId="72" xfId="0" applyNumberFormat="1" applyFont="1" applyFill="1" applyBorder="1" applyAlignment="1" applyProtection="1">
      <alignment horizontal="right"/>
    </xf>
    <xf numFmtId="0" fontId="10" fillId="0" borderId="44" xfId="0" applyNumberFormat="1" applyFont="1" applyFill="1" applyBorder="1" applyAlignment="1" applyProtection="1">
      <alignment horizontal="right"/>
    </xf>
    <xf numFmtId="166" fontId="10" fillId="0" borderId="20" xfId="1" applyNumberFormat="1" applyFont="1" applyFill="1" applyBorder="1" applyAlignment="1" applyProtection="1">
      <alignment horizontal="center"/>
    </xf>
    <xf numFmtId="0" fontId="10" fillId="0" borderId="20" xfId="0" applyNumberFormat="1" applyFont="1" applyFill="1" applyBorder="1" applyAlignment="1" applyProtection="1">
      <alignment horizontal="left"/>
      <protection locked="0"/>
    </xf>
    <xf numFmtId="166" fontId="10" fillId="0" borderId="96"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6" fontId="10" fillId="0" borderId="97" xfId="1" applyNumberFormat="1" applyFont="1" applyFill="1" applyBorder="1" applyAlignment="1" applyProtection="1">
      <alignment horizontal="center"/>
    </xf>
    <xf numFmtId="166" fontId="10" fillId="0" borderId="42" xfId="1" applyNumberFormat="1" applyFont="1" applyFill="1" applyBorder="1" applyAlignment="1" applyProtection="1">
      <alignment horizontal="center"/>
    </xf>
    <xf numFmtId="3" fontId="10" fillId="0" borderId="20" xfId="0" applyNumberFormat="1" applyFont="1" applyFill="1" applyBorder="1" applyAlignment="1" applyProtection="1">
      <alignment horizontal="right"/>
      <protection locked="0"/>
    </xf>
    <xf numFmtId="0" fontId="10" fillId="0" borderId="69" xfId="0" applyNumberFormat="1" applyFont="1" applyFill="1" applyBorder="1" applyAlignment="1" applyProtection="1">
      <alignment horizontal="right"/>
    </xf>
    <xf numFmtId="0" fontId="9" fillId="0" borderId="20" xfId="0" applyNumberFormat="1" applyFont="1" applyFill="1" applyBorder="1" applyAlignment="1" applyProtection="1">
      <alignment horizontal="center" vertical="center" wrapText="1"/>
    </xf>
    <xf numFmtId="0" fontId="10" fillId="0" borderId="99" xfId="0" applyNumberFormat="1" applyFont="1" applyFill="1" applyBorder="1" applyAlignment="1" applyProtection="1">
      <alignment horizontal="center" vertical="center"/>
    </xf>
    <xf numFmtId="0" fontId="10" fillId="0" borderId="92" xfId="0" applyNumberFormat="1" applyFont="1" applyFill="1" applyBorder="1" applyAlignment="1" applyProtection="1">
      <alignment horizontal="center" vertical="center"/>
    </xf>
    <xf numFmtId="0" fontId="10" fillId="0" borderId="100" xfId="0" applyNumberFormat="1" applyFont="1" applyFill="1" applyBorder="1" applyAlignment="1" applyProtection="1">
      <alignment horizontal="center" vertical="center"/>
    </xf>
    <xf numFmtId="0" fontId="10" fillId="0" borderId="68" xfId="0" applyNumberFormat="1" applyFont="1" applyFill="1" applyBorder="1" applyAlignment="1" applyProtection="1">
      <alignment horizontal="center" vertical="center"/>
    </xf>
    <xf numFmtId="0" fontId="10" fillId="0" borderId="69" xfId="0" applyNumberFormat="1" applyFont="1" applyFill="1" applyBorder="1" applyAlignment="1" applyProtection="1">
      <alignment horizontal="center" vertical="center"/>
    </xf>
    <xf numFmtId="0" fontId="10" fillId="0" borderId="67"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wrapText="1"/>
    </xf>
    <xf numFmtId="14" fontId="9" fillId="0" borderId="20" xfId="0"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4" fontId="9" fillId="0" borderId="0" xfId="0" applyNumberFormat="1" applyFont="1" applyFill="1" applyBorder="1" applyAlignment="1" applyProtection="1">
      <alignment horizontal="center"/>
    </xf>
    <xf numFmtId="166" fontId="9" fillId="0" borderId="20" xfId="1" applyNumberFormat="1" applyFont="1" applyFill="1" applyBorder="1" applyAlignment="1" applyProtection="1">
      <alignment horizontal="right"/>
    </xf>
    <xf numFmtId="0" fontId="9" fillId="0" borderId="0" xfId="0" applyFont="1" applyFill="1" applyBorder="1" applyAlignment="1" applyProtection="1">
      <alignment horizontal="left"/>
    </xf>
    <xf numFmtId="14" fontId="9" fillId="0" borderId="0" xfId="0" applyNumberFormat="1" applyFont="1" applyFill="1" applyAlignment="1" applyProtection="1">
      <alignment horizontal="center"/>
    </xf>
    <xf numFmtId="0" fontId="10" fillId="0" borderId="0" xfId="0" applyFont="1" applyFill="1" applyBorder="1" applyAlignment="1" applyProtection="1">
      <alignment horizontal="center"/>
    </xf>
    <xf numFmtId="166" fontId="10" fillId="0" borderId="21" xfId="1" applyNumberFormat="1" applyFont="1" applyFill="1" applyBorder="1" applyAlignment="1" applyProtection="1">
      <alignment horizontal="right"/>
      <protection locked="0"/>
    </xf>
    <xf numFmtId="166" fontId="10" fillId="0" borderId="44" xfId="1" applyNumberFormat="1" applyFont="1" applyFill="1" applyBorder="1" applyAlignment="1" applyProtection="1">
      <alignment horizontal="right"/>
      <protection locked="0"/>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04" xfId="0" applyFont="1" applyFill="1" applyBorder="1" applyAlignment="1">
      <alignment horizontal="center" vertical="center"/>
    </xf>
    <xf numFmtId="0" fontId="9" fillId="0" borderId="10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14" fontId="9" fillId="0" borderId="101" xfId="0" applyNumberFormat="1" applyFont="1" applyFill="1" applyBorder="1" applyAlignment="1">
      <alignment horizontal="center" vertical="center"/>
    </xf>
    <xf numFmtId="14" fontId="9" fillId="0" borderId="102" xfId="0" applyNumberFormat="1" applyFont="1" applyFill="1" applyBorder="1" applyAlignment="1">
      <alignment horizontal="center" vertical="center"/>
    </xf>
    <xf numFmtId="14" fontId="9" fillId="0" borderId="103" xfId="0" applyNumberFormat="1" applyFont="1" applyFill="1" applyBorder="1" applyAlignment="1">
      <alignment horizontal="center" vertical="center"/>
    </xf>
    <xf numFmtId="0" fontId="9" fillId="0" borderId="73" xfId="0" applyNumberFormat="1" applyFont="1" applyFill="1" applyBorder="1" applyAlignment="1">
      <alignment horizontal="center" vertical="center"/>
    </xf>
    <xf numFmtId="0" fontId="9" fillId="0" borderId="76" xfId="0" applyNumberFormat="1" applyFont="1" applyFill="1" applyBorder="1" applyAlignment="1">
      <alignment horizontal="center" vertical="center"/>
    </xf>
    <xf numFmtId="0" fontId="11" fillId="0" borderId="109" xfId="0" applyFont="1" applyBorder="1" applyAlignment="1">
      <alignment horizontal="left"/>
    </xf>
    <xf numFmtId="0" fontId="11" fillId="0" borderId="23" xfId="0" applyFont="1" applyBorder="1" applyAlignment="1">
      <alignment horizontal="left"/>
    </xf>
    <xf numFmtId="0" fontId="11" fillId="0" borderId="10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1" fillId="0" borderId="106" xfId="0" applyFont="1" applyBorder="1" applyAlignment="1">
      <alignment horizontal="left"/>
    </xf>
    <xf numFmtId="0" fontId="11" fillId="0" borderId="107" xfId="0" applyFont="1" applyBorder="1" applyAlignment="1">
      <alignment horizontal="left"/>
    </xf>
    <xf numFmtId="0" fontId="11" fillId="0" borderId="106" xfId="0" applyFont="1" applyBorder="1" applyAlignment="1" applyProtection="1">
      <alignment horizontal="center"/>
      <protection locked="0"/>
    </xf>
    <xf numFmtId="0" fontId="11" fillId="0" borderId="108" xfId="0" applyFont="1" applyBorder="1" applyAlignment="1" applyProtection="1">
      <alignment horizontal="center"/>
      <protection locked="0"/>
    </xf>
    <xf numFmtId="0" fontId="11" fillId="0" borderId="110" xfId="0" applyFont="1" applyBorder="1" applyAlignment="1">
      <alignment horizontal="left"/>
    </xf>
    <xf numFmtId="0" fontId="11" fillId="0" borderId="111" xfId="0" applyFont="1" applyBorder="1" applyAlignment="1">
      <alignment horizontal="left"/>
    </xf>
    <xf numFmtId="0" fontId="11" fillId="0" borderId="110" xfId="0" applyFont="1" applyBorder="1" applyAlignment="1" applyProtection="1">
      <alignment horizontal="center"/>
      <protection locked="0"/>
    </xf>
    <xf numFmtId="0" fontId="11" fillId="0" borderId="112" xfId="0" applyFont="1" applyBorder="1" applyAlignment="1" applyProtection="1">
      <alignment horizontal="center"/>
      <protection locked="0"/>
    </xf>
    <xf numFmtId="166" fontId="11" fillId="0" borderId="71" xfId="1" applyNumberFormat="1" applyFont="1" applyBorder="1" applyAlignment="1" applyProtection="1">
      <alignment horizontal="right"/>
      <protection locked="0"/>
    </xf>
    <xf numFmtId="166" fontId="11" fillId="0" borderId="72" xfId="1" applyNumberFormat="1" applyFont="1" applyBorder="1" applyAlignment="1" applyProtection="1">
      <alignment horizontal="right"/>
      <protection locked="0"/>
    </xf>
    <xf numFmtId="166" fontId="11" fillId="0" borderId="22" xfId="1" applyNumberFormat="1" applyFont="1" applyBorder="1" applyAlignment="1" applyProtection="1">
      <alignment horizontal="right"/>
      <protection locked="0"/>
    </xf>
    <xf numFmtId="0" fontId="11" fillId="0" borderId="117" xfId="0" applyFont="1" applyBorder="1" applyAlignment="1">
      <alignment horizontal="left"/>
    </xf>
    <xf numFmtId="0" fontId="11" fillId="0" borderId="118" xfId="0" applyFont="1" applyBorder="1" applyAlignment="1">
      <alignment horizontal="left"/>
    </xf>
    <xf numFmtId="166" fontId="11" fillId="0" borderId="73" xfId="1" applyNumberFormat="1" applyFont="1" applyBorder="1" applyAlignment="1" applyProtection="1">
      <alignment horizontal="right"/>
      <protection locked="0"/>
    </xf>
    <xf numFmtId="166" fontId="11" fillId="0" borderId="76" xfId="1" applyNumberFormat="1" applyFont="1" applyBorder="1" applyAlignment="1" applyProtection="1">
      <alignment horizontal="right"/>
      <protection locked="0"/>
    </xf>
    <xf numFmtId="166" fontId="11" fillId="0" borderId="77" xfId="1" applyNumberFormat="1" applyFont="1" applyBorder="1" applyAlignment="1" applyProtection="1">
      <alignment horizontal="right"/>
      <protection locked="0"/>
    </xf>
    <xf numFmtId="0" fontId="11" fillId="0" borderId="113" xfId="0" applyFont="1" applyBorder="1" applyAlignment="1">
      <alignment horizontal="right"/>
    </xf>
    <xf numFmtId="0" fontId="11" fillId="0" borderId="114" xfId="0" applyFont="1" applyBorder="1" applyAlignment="1">
      <alignment horizontal="right"/>
    </xf>
    <xf numFmtId="166" fontId="11" fillId="0" borderId="83" xfId="1" applyNumberFormat="1" applyFont="1" applyBorder="1" applyAlignment="1">
      <alignment horizontal="center"/>
    </xf>
    <xf numFmtId="166" fontId="11" fillId="0" borderId="65" xfId="1" applyNumberFormat="1" applyFont="1" applyBorder="1" applyAlignment="1">
      <alignment horizontal="center"/>
    </xf>
    <xf numFmtId="166" fontId="11" fillId="0" borderId="82" xfId="1" applyNumberFormat="1" applyFont="1" applyBorder="1" applyAlignment="1">
      <alignment horizontal="center"/>
    </xf>
    <xf numFmtId="0" fontId="11" fillId="0" borderId="115" xfId="0" applyFont="1" applyBorder="1" applyAlignment="1">
      <alignment horizontal="left"/>
    </xf>
    <xf numFmtId="0" fontId="11" fillId="0" borderId="116" xfId="0" applyFont="1" applyBorder="1" applyAlignment="1">
      <alignment horizontal="left"/>
    </xf>
    <xf numFmtId="166" fontId="11" fillId="0" borderId="53" xfId="1" applyNumberFormat="1" applyFont="1" applyBorder="1" applyAlignment="1" applyProtection="1">
      <alignment horizontal="right"/>
      <protection locked="0"/>
    </xf>
    <xf numFmtId="166" fontId="11" fillId="0" borderId="54" xfId="1" applyNumberFormat="1" applyFont="1" applyBorder="1" applyAlignment="1" applyProtection="1">
      <alignment horizontal="right"/>
      <protection locked="0"/>
    </xf>
    <xf numFmtId="166" fontId="11" fillId="0" borderId="56" xfId="1" applyNumberFormat="1" applyFont="1" applyBorder="1" applyAlignment="1" applyProtection="1">
      <alignment horizontal="right"/>
      <protection locked="0"/>
    </xf>
    <xf numFmtId="0" fontId="16" fillId="0" borderId="83" xfId="0" applyFont="1" applyBorder="1" applyAlignment="1">
      <alignment horizontal="left"/>
    </xf>
    <xf numFmtId="0" fontId="16" fillId="0" borderId="65" xfId="0" applyFont="1" applyBorder="1" applyAlignment="1">
      <alignment horizontal="left"/>
    </xf>
    <xf numFmtId="0" fontId="16" fillId="0" borderId="82" xfId="0" applyFont="1" applyBorder="1" applyAlignment="1">
      <alignment horizontal="left"/>
    </xf>
    <xf numFmtId="0" fontId="11" fillId="0" borderId="68" xfId="0" applyFont="1" applyBorder="1" applyAlignment="1">
      <alignment horizontal="left"/>
    </xf>
    <xf numFmtId="166" fontId="11" fillId="0" borderId="106" xfId="1" applyNumberFormat="1" applyFont="1" applyBorder="1" applyAlignment="1" applyProtection="1">
      <alignment horizontal="center"/>
      <protection locked="0"/>
    </xf>
    <xf numFmtId="166" fontId="11" fillId="0" borderId="108" xfId="1" applyNumberFormat="1" applyFont="1" applyBorder="1" applyAlignment="1" applyProtection="1">
      <alignment horizontal="center"/>
      <protection locked="0"/>
    </xf>
    <xf numFmtId="0" fontId="11" fillId="0" borderId="119" xfId="0" applyFont="1" applyBorder="1" applyAlignment="1" applyProtection="1">
      <alignment horizontal="center"/>
      <protection locked="0"/>
    </xf>
    <xf numFmtId="0" fontId="11" fillId="0" borderId="21" xfId="0" applyFont="1" applyBorder="1" applyAlignment="1">
      <alignment horizontal="left"/>
    </xf>
    <xf numFmtId="166" fontId="11" fillId="0" borderId="109" xfId="1" applyNumberFormat="1" applyFont="1" applyBorder="1" applyAlignment="1" applyProtection="1">
      <alignment horizontal="center"/>
      <protection locked="0"/>
    </xf>
    <xf numFmtId="166" fontId="11" fillId="0" borderId="20" xfId="1" applyNumberFormat="1" applyFont="1" applyBorder="1" applyAlignment="1" applyProtection="1">
      <alignment horizontal="center"/>
      <protection locked="0"/>
    </xf>
    <xf numFmtId="0" fontId="11" fillId="0" borderId="44" xfId="0" applyFont="1" applyBorder="1" applyAlignment="1" applyProtection="1">
      <alignment horizontal="center"/>
      <protection locked="0"/>
    </xf>
    <xf numFmtId="0" fontId="16" fillId="0" borderId="113" xfId="0" applyFont="1" applyBorder="1" applyAlignment="1">
      <alignment horizontal="right"/>
    </xf>
    <xf numFmtId="0" fontId="16" fillId="0" borderId="114" xfId="0" applyFont="1" applyBorder="1" applyAlignment="1">
      <alignment horizontal="right"/>
    </xf>
    <xf numFmtId="166" fontId="16" fillId="0" borderId="83" xfId="1" applyNumberFormat="1" applyFont="1" applyBorder="1" applyAlignment="1">
      <alignment horizontal="center"/>
    </xf>
    <xf numFmtId="166" fontId="16" fillId="0" borderId="65" xfId="1" applyNumberFormat="1" applyFont="1" applyBorder="1" applyAlignment="1">
      <alignment horizontal="center"/>
    </xf>
    <xf numFmtId="166" fontId="16" fillId="0" borderId="82" xfId="1" applyNumberFormat="1" applyFont="1" applyBorder="1" applyAlignment="1">
      <alignment horizontal="center"/>
    </xf>
    <xf numFmtId="166" fontId="11" fillId="0" borderId="23" xfId="1" applyNumberFormat="1" applyFont="1" applyBorder="1" applyAlignment="1" applyProtection="1">
      <alignment horizontal="center"/>
      <protection locked="0"/>
    </xf>
    <xf numFmtId="166" fontId="11" fillId="0" borderId="44" xfId="1" applyNumberFormat="1" applyFont="1" applyBorder="1" applyAlignment="1" applyProtection="1">
      <alignment horizontal="center"/>
      <protection locked="0"/>
    </xf>
    <xf numFmtId="166" fontId="11" fillId="0" borderId="4" xfId="1" applyNumberFormat="1" applyFont="1" applyBorder="1" applyAlignment="1">
      <alignment horizontal="center"/>
    </xf>
    <xf numFmtId="166" fontId="11" fillId="0" borderId="5" xfId="1" applyNumberFormat="1" applyFont="1" applyBorder="1" applyAlignment="1">
      <alignment horizontal="center"/>
    </xf>
    <xf numFmtId="166" fontId="11" fillId="0" borderId="6" xfId="1" applyNumberFormat="1" applyFont="1" applyBorder="1" applyAlignment="1">
      <alignment horizontal="center"/>
    </xf>
    <xf numFmtId="0" fontId="11" fillId="0" borderId="99" xfId="0" applyFont="1" applyBorder="1" applyAlignment="1">
      <alignment horizontal="left"/>
    </xf>
    <xf numFmtId="166" fontId="11" fillId="0" borderId="110" xfId="1" applyNumberFormat="1" applyFont="1" applyBorder="1" applyAlignment="1" applyProtection="1">
      <alignment horizontal="center"/>
      <protection locked="0"/>
    </xf>
    <xf numFmtId="166" fontId="11" fillId="0" borderId="112" xfId="1" applyNumberFormat="1" applyFont="1" applyBorder="1" applyAlignment="1" applyProtection="1">
      <alignment horizontal="center"/>
      <protection locked="0"/>
    </xf>
    <xf numFmtId="166" fontId="11" fillId="0" borderId="111" xfId="1" applyNumberFormat="1" applyFont="1" applyBorder="1" applyAlignment="1" applyProtection="1">
      <alignment horizontal="center"/>
      <protection locked="0"/>
    </xf>
    <xf numFmtId="166" fontId="11" fillId="0" borderId="74" xfId="1" applyNumberFormat="1" applyFont="1" applyBorder="1" applyAlignment="1" applyProtection="1">
      <alignment horizontal="center"/>
      <protection locked="0"/>
    </xf>
    <xf numFmtId="0" fontId="16" fillId="0" borderId="101" xfId="0" applyFont="1" applyBorder="1" applyAlignment="1">
      <alignment horizontal="right"/>
    </xf>
    <xf numFmtId="0" fontId="16" fillId="0" borderId="103" xfId="0" applyFont="1" applyBorder="1" applyAlignment="1">
      <alignment horizontal="right"/>
    </xf>
    <xf numFmtId="166" fontId="16" fillId="0" borderId="1" xfId="1" applyNumberFormat="1" applyFont="1" applyBorder="1" applyAlignment="1">
      <alignment horizontal="center"/>
    </xf>
    <xf numFmtId="166" fontId="16" fillId="0" borderId="2" xfId="1" applyNumberFormat="1" applyFont="1" applyBorder="1" applyAlignment="1">
      <alignment horizontal="center"/>
    </xf>
    <xf numFmtId="166" fontId="16" fillId="0" borderId="3" xfId="1" applyNumberFormat="1" applyFont="1" applyBorder="1" applyAlignment="1">
      <alignment horizontal="center"/>
    </xf>
    <xf numFmtId="0" fontId="11" fillId="0" borderId="120" xfId="0" applyFont="1" applyBorder="1" applyAlignment="1">
      <alignment horizontal="left"/>
    </xf>
    <xf numFmtId="166" fontId="11" fillId="0" borderId="107" xfId="1" applyNumberFormat="1" applyFont="1" applyBorder="1" applyAlignment="1" applyProtection="1">
      <alignment horizontal="center"/>
      <protection locked="0"/>
    </xf>
    <xf numFmtId="166" fontId="11" fillId="0" borderId="119" xfId="1" applyNumberFormat="1" applyFont="1" applyBorder="1" applyAlignment="1" applyProtection="1">
      <alignment horizontal="center"/>
      <protection locked="0"/>
    </xf>
    <xf numFmtId="166" fontId="11" fillId="0" borderId="117" xfId="1" applyNumberFormat="1" applyFont="1" applyBorder="1" applyAlignment="1" applyProtection="1">
      <alignment horizontal="center"/>
      <protection locked="0"/>
    </xf>
    <xf numFmtId="166" fontId="11" fillId="0" borderId="93" xfId="1" applyNumberFormat="1" applyFont="1" applyBorder="1" applyAlignment="1" applyProtection="1">
      <alignment horizontal="center"/>
      <protection locked="0"/>
    </xf>
    <xf numFmtId="166" fontId="11" fillId="0" borderId="118" xfId="1" applyNumberFormat="1" applyFont="1" applyBorder="1" applyAlignment="1" applyProtection="1">
      <alignment horizontal="center"/>
      <protection locked="0"/>
    </xf>
    <xf numFmtId="166" fontId="11" fillId="0" borderId="100" xfId="1" applyNumberFormat="1" applyFont="1" applyBorder="1" applyAlignment="1" applyProtection="1">
      <alignment horizontal="center"/>
      <protection locked="0"/>
    </xf>
    <xf numFmtId="0" fontId="16" fillId="0" borderId="121" xfId="0" applyFont="1" applyBorder="1" applyAlignment="1">
      <alignment horizontal="right"/>
    </xf>
    <xf numFmtId="166" fontId="16" fillId="0" borderId="113" xfId="1" applyNumberFormat="1" applyFont="1" applyBorder="1" applyAlignment="1">
      <alignment horizontal="center"/>
    </xf>
    <xf numFmtId="166" fontId="16" fillId="0" borderId="122" xfId="1" applyNumberFormat="1" applyFont="1" applyBorder="1" applyAlignment="1">
      <alignment horizontal="center"/>
    </xf>
    <xf numFmtId="166" fontId="16" fillId="0" borderId="114" xfId="1" applyNumberFormat="1" applyFont="1" applyBorder="1" applyAlignment="1">
      <alignment horizontal="center"/>
    </xf>
    <xf numFmtId="0" fontId="16" fillId="0" borderId="4" xfId="0" applyFont="1" applyBorder="1" applyAlignment="1" applyProtection="1">
      <alignment horizontal="left" vertical="top"/>
      <protection locked="0"/>
    </xf>
    <xf numFmtId="0" fontId="16" fillId="0" borderId="5"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1" fillId="0" borderId="0" xfId="0" applyFont="1" applyAlignment="1">
      <alignment vertical="center" wrapText="1"/>
    </xf>
    <xf numFmtId="0" fontId="11" fillId="0" borderId="0" xfId="0" applyFont="1" applyAlignment="1">
      <alignment horizontal="left"/>
    </xf>
    <xf numFmtId="0" fontId="16" fillId="0" borderId="1" xfId="0" applyFont="1" applyBorder="1" applyAlignment="1" applyProtection="1">
      <alignment horizontal="left" vertical="top"/>
      <protection locked="0"/>
    </xf>
    <xf numFmtId="0" fontId="16" fillId="0" borderId="2"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104"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105" xfId="0" applyFont="1" applyBorder="1" applyAlignment="1" applyProtection="1">
      <alignment horizontal="left" vertical="top"/>
      <protection locked="0"/>
    </xf>
    <xf numFmtId="0" fontId="11" fillId="0" borderId="109" xfId="0" applyFont="1" applyBorder="1" applyAlignment="1" applyProtection="1">
      <alignment horizontal="left"/>
    </xf>
    <xf numFmtId="0" fontId="11" fillId="0" borderId="21" xfId="0" applyFont="1" applyBorder="1" applyAlignment="1" applyProtection="1">
      <alignment horizontal="left"/>
    </xf>
    <xf numFmtId="0" fontId="8" fillId="0" borderId="124" xfId="0" applyFont="1" applyFill="1" applyBorder="1" applyAlignment="1" applyProtection="1">
      <alignment horizontal="center" vertical="center" wrapText="1"/>
    </xf>
    <xf numFmtId="0" fontId="8" fillId="0" borderId="125" xfId="0" applyFont="1" applyFill="1" applyBorder="1" applyAlignment="1" applyProtection="1">
      <alignment horizontal="center" vertical="center" wrapText="1"/>
    </xf>
    <xf numFmtId="0" fontId="8" fillId="0" borderId="126" xfId="0" applyFont="1" applyFill="1" applyBorder="1" applyAlignment="1" applyProtection="1">
      <alignment horizontal="center" vertical="center" wrapText="1"/>
    </xf>
    <xf numFmtId="0" fontId="16" fillId="0" borderId="0" xfId="0" applyFont="1" applyBorder="1" applyAlignment="1" applyProtection="1">
      <alignment horizontal="right"/>
    </xf>
    <xf numFmtId="0" fontId="16" fillId="0" borderId="45" xfId="0" applyFont="1" applyBorder="1" applyAlignment="1" applyProtection="1">
      <alignment horizontal="right"/>
    </xf>
    <xf numFmtId="0" fontId="11" fillId="0" borderId="106" xfId="0" applyFont="1" applyBorder="1" applyAlignment="1" applyProtection="1">
      <alignment horizontal="left"/>
    </xf>
    <xf numFmtId="0" fontId="11" fillId="0" borderId="120" xfId="0" applyFont="1" applyBorder="1" applyAlignment="1" applyProtection="1">
      <alignment horizontal="left"/>
    </xf>
    <xf numFmtId="0" fontId="16" fillId="0" borderId="158" xfId="0" applyFont="1" applyBorder="1" applyAlignment="1" applyProtection="1">
      <alignment horizontal="left"/>
    </xf>
    <xf numFmtId="0" fontId="16" fillId="0" borderId="164" xfId="0" applyFont="1" applyBorder="1" applyAlignment="1" applyProtection="1">
      <alignment horizontal="left"/>
    </xf>
    <xf numFmtId="0" fontId="8" fillId="0" borderId="106" xfId="0" applyFont="1" applyFill="1" applyBorder="1" applyAlignment="1" applyProtection="1">
      <alignment horizontal="center" vertical="center" wrapText="1"/>
    </xf>
    <xf numFmtId="0" fontId="8" fillId="0" borderId="110" xfId="0" applyFont="1" applyFill="1" applyBorder="1" applyAlignment="1" applyProtection="1">
      <alignment horizontal="center" vertical="center" wrapText="1"/>
    </xf>
    <xf numFmtId="0" fontId="8" fillId="0" borderId="108" xfId="0" applyFont="1" applyFill="1" applyBorder="1" applyAlignment="1" applyProtection="1">
      <alignment horizontal="center" vertical="center" wrapText="1"/>
    </xf>
    <xf numFmtId="0" fontId="8" fillId="0" borderId="112" xfId="0" applyFont="1" applyFill="1" applyBorder="1" applyAlignment="1" applyProtection="1">
      <alignment horizontal="center" vertical="center" wrapText="1"/>
    </xf>
    <xf numFmtId="0" fontId="11" fillId="0" borderId="110" xfId="0" applyFont="1" applyBorder="1" applyAlignment="1" applyProtection="1">
      <alignment horizontal="left"/>
      <protection locked="0"/>
    </xf>
    <xf numFmtId="0" fontId="11" fillId="0" borderId="75" xfId="0" applyFont="1" applyBorder="1" applyAlignment="1" applyProtection="1">
      <alignment horizontal="left"/>
      <protection locked="0"/>
    </xf>
    <xf numFmtId="0" fontId="11" fillId="0" borderId="109" xfId="0" applyFont="1" applyBorder="1" applyAlignment="1" applyProtection="1">
      <alignment horizontal="left"/>
      <protection locked="0"/>
    </xf>
    <xf numFmtId="0" fontId="11" fillId="0" borderId="21" xfId="0" applyFont="1" applyBorder="1" applyAlignment="1" applyProtection="1">
      <alignment horizontal="left"/>
      <protection locked="0"/>
    </xf>
    <xf numFmtId="0" fontId="8" fillId="0" borderId="107" xfId="0" applyFont="1" applyFill="1" applyBorder="1" applyAlignment="1" applyProtection="1">
      <alignment horizontal="center" vertical="center" wrapText="1"/>
    </xf>
    <xf numFmtId="0" fontId="8" fillId="0" borderId="111" xfId="0" applyFont="1" applyFill="1" applyBorder="1" applyAlignment="1" applyProtection="1">
      <alignment horizontal="center" vertical="center" wrapText="1"/>
    </xf>
    <xf numFmtId="0" fontId="10" fillId="0" borderId="106" xfId="0" applyFont="1" applyBorder="1" applyAlignment="1" applyProtection="1">
      <alignment horizontal="center" vertical="center"/>
    </xf>
    <xf numFmtId="0" fontId="10" fillId="0" borderId="108" xfId="0" applyFont="1" applyBorder="1" applyAlignment="1" applyProtection="1">
      <alignment horizontal="center" vertical="center"/>
    </xf>
    <xf numFmtId="0" fontId="10" fillId="0" borderId="10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110" xfId="0" applyFont="1" applyBorder="1" applyAlignment="1" applyProtection="1">
      <alignment horizontal="center" vertical="center"/>
    </xf>
    <xf numFmtId="0" fontId="10" fillId="0" borderId="112" xfId="0" applyFont="1" applyBorder="1" applyAlignment="1" applyProtection="1">
      <alignment horizontal="center" vertical="center"/>
    </xf>
    <xf numFmtId="0" fontId="8" fillId="0" borderId="20" xfId="0" applyFont="1" applyFill="1" applyBorder="1" applyAlignment="1" applyProtection="1">
      <alignment horizontal="center" vertical="center" wrapText="1"/>
    </xf>
    <xf numFmtId="0" fontId="8" fillId="0" borderId="128"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13" xfId="0" applyFont="1" applyFill="1" applyBorder="1" applyAlignment="1" applyProtection="1">
      <alignment horizontal="left" vertical="center"/>
      <protection locked="0"/>
    </xf>
    <xf numFmtId="0" fontId="8" fillId="0" borderId="23" xfId="0" applyFont="1" applyFill="1" applyBorder="1" applyAlignment="1" applyProtection="1">
      <alignment horizontal="center" vertical="center" wrapText="1"/>
    </xf>
    <xf numFmtId="0" fontId="8" fillId="0" borderId="112" xfId="0" applyFont="1" applyFill="1" applyBorder="1" applyAlignment="1" applyProtection="1">
      <alignment horizontal="center" wrapText="1"/>
    </xf>
    <xf numFmtId="0" fontId="8" fillId="0" borderId="111" xfId="0" applyFont="1" applyFill="1" applyBorder="1" applyAlignment="1" applyProtection="1">
      <alignment horizontal="center" wrapText="1"/>
    </xf>
    <xf numFmtId="0" fontId="8" fillId="0" borderId="153"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54" xfId="0" applyFont="1" applyFill="1" applyBorder="1" applyAlignment="1" applyProtection="1">
      <alignment horizontal="left" vertical="center"/>
      <protection locked="0"/>
    </xf>
    <xf numFmtId="0" fontId="8" fillId="0" borderId="155" xfId="0" applyFont="1" applyFill="1" applyBorder="1" applyAlignment="1" applyProtection="1">
      <alignment horizontal="left" vertical="center"/>
      <protection locked="0"/>
    </xf>
    <xf numFmtId="0" fontId="8" fillId="0" borderId="156" xfId="0" applyFont="1" applyFill="1" applyBorder="1" applyAlignment="1" applyProtection="1">
      <alignment horizontal="left" vertical="center"/>
      <protection locked="0"/>
    </xf>
    <xf numFmtId="0" fontId="6" fillId="0" borderId="106"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93" xfId="0" applyFont="1" applyFill="1" applyBorder="1" applyAlignment="1">
      <alignment horizontal="center" vertical="center"/>
    </xf>
    <xf numFmtId="0" fontId="8" fillId="0" borderId="10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8" fillId="0" borderId="10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18" xfId="0" applyFont="1" applyFill="1" applyBorder="1" applyAlignment="1">
      <alignment horizontal="center" vertical="center" wrapText="1"/>
    </xf>
    <xf numFmtId="0" fontId="6" fillId="0" borderId="53" xfId="0" applyFont="1" applyFill="1" applyBorder="1" applyAlignment="1">
      <alignment horizontal="left"/>
    </xf>
    <xf numFmtId="0" fontId="6" fillId="0" borderId="54" xfId="0" applyFont="1" applyFill="1" applyBorder="1" applyAlignment="1">
      <alignment horizontal="left"/>
    </xf>
    <xf numFmtId="0" fontId="6" fillId="0" borderId="56" xfId="0" applyFont="1" applyFill="1" applyBorder="1" applyAlignment="1">
      <alignment horizontal="left"/>
    </xf>
    <xf numFmtId="0" fontId="8" fillId="0" borderId="109" xfId="0" applyFont="1" applyFill="1" applyBorder="1" applyAlignment="1">
      <alignment horizontal="left"/>
    </xf>
    <xf numFmtId="0" fontId="8" fillId="0" borderId="20" xfId="0" applyFont="1" applyFill="1" applyBorder="1" applyAlignment="1">
      <alignment horizontal="left"/>
    </xf>
    <xf numFmtId="166" fontId="8" fillId="0" borderId="20" xfId="1" applyNumberFormat="1" applyFont="1" applyFill="1" applyBorder="1" applyAlignment="1" applyProtection="1">
      <alignment horizontal="center"/>
      <protection locked="0"/>
    </xf>
    <xf numFmtId="166" fontId="8" fillId="0" borderId="20" xfId="1" applyNumberFormat="1" applyFont="1" applyFill="1" applyBorder="1" applyAlignment="1">
      <alignment horizontal="center"/>
    </xf>
    <xf numFmtId="166" fontId="8" fillId="0" borderId="23" xfId="1" applyNumberFormat="1" applyFont="1" applyFill="1" applyBorder="1" applyAlignment="1">
      <alignment horizontal="center"/>
    </xf>
    <xf numFmtId="0" fontId="8" fillId="0" borderId="109" xfId="0" applyFont="1" applyFill="1" applyBorder="1" applyAlignment="1" applyProtection="1">
      <alignment horizontal="left"/>
      <protection locked="0"/>
    </xf>
    <xf numFmtId="0" fontId="8" fillId="0" borderId="20" xfId="0" applyFont="1" applyFill="1" applyBorder="1" applyAlignment="1" applyProtection="1">
      <alignment horizontal="left"/>
      <protection locked="0"/>
    </xf>
    <xf numFmtId="0" fontId="8" fillId="0" borderId="110" xfId="0" applyFont="1" applyFill="1" applyBorder="1" applyAlignment="1">
      <alignment horizontal="right"/>
    </xf>
    <xf numFmtId="0" fontId="8" fillId="0" borderId="112" xfId="0" applyFont="1" applyFill="1" applyBorder="1" applyAlignment="1">
      <alignment horizontal="right"/>
    </xf>
    <xf numFmtId="166" fontId="8" fillId="0" borderId="112" xfId="1" applyNumberFormat="1" applyFont="1" applyFill="1" applyBorder="1" applyAlignment="1">
      <alignment horizontal="center"/>
    </xf>
    <xf numFmtId="166" fontId="8" fillId="0" borderId="111" xfId="1" applyNumberFormat="1" applyFont="1" applyFill="1" applyBorder="1" applyAlignment="1">
      <alignment horizontal="center"/>
    </xf>
    <xf numFmtId="0" fontId="8" fillId="0" borderId="117" xfId="0" applyFont="1" applyFill="1" applyBorder="1" applyAlignment="1">
      <alignment horizontal="right"/>
    </xf>
    <xf numFmtId="0" fontId="8" fillId="0" borderId="93" xfId="0" applyFont="1" applyFill="1" applyBorder="1" applyAlignment="1">
      <alignment horizontal="right"/>
    </xf>
    <xf numFmtId="166" fontId="8" fillId="0" borderId="75" xfId="1" applyNumberFormat="1" applyFont="1" applyFill="1" applyBorder="1" applyAlignment="1">
      <alignment horizontal="center"/>
    </xf>
    <xf numFmtId="166" fontId="8" fillId="0" borderId="74" xfId="1" applyNumberFormat="1" applyFont="1" applyFill="1" applyBorder="1" applyAlignment="1">
      <alignment horizontal="center"/>
    </xf>
    <xf numFmtId="166" fontId="8" fillId="0" borderId="77" xfId="1" applyNumberFormat="1" applyFont="1" applyFill="1" applyBorder="1" applyAlignment="1">
      <alignment horizontal="center"/>
    </xf>
    <xf numFmtId="0" fontId="6" fillId="0" borderId="106" xfId="0" applyFont="1" applyFill="1" applyBorder="1" applyAlignment="1">
      <alignment horizontal="left" vertical="center"/>
    </xf>
    <xf numFmtId="0" fontId="6" fillId="0" borderId="108" xfId="0" applyFont="1" applyFill="1" applyBorder="1" applyAlignment="1">
      <alignment horizontal="left" vertical="center"/>
    </xf>
    <xf numFmtId="0" fontId="6" fillId="0" borderId="107" xfId="0" applyFont="1" applyFill="1" applyBorder="1" applyAlignment="1">
      <alignment horizontal="left" vertical="center"/>
    </xf>
    <xf numFmtId="0" fontId="6" fillId="0" borderId="53" xfId="0" applyFont="1" applyFill="1" applyBorder="1" applyAlignment="1">
      <alignment horizontal="left" vertical="center"/>
    </xf>
    <xf numFmtId="0" fontId="6" fillId="0" borderId="54" xfId="0" applyFont="1" applyFill="1" applyBorder="1" applyAlignment="1">
      <alignment horizontal="left" vertical="center"/>
    </xf>
    <xf numFmtId="0" fontId="6" fillId="0" borderId="56" xfId="0" applyFont="1" applyFill="1" applyBorder="1" applyAlignment="1">
      <alignment horizontal="left" vertical="center"/>
    </xf>
    <xf numFmtId="0" fontId="8" fillId="0" borderId="93" xfId="0" applyFont="1" applyFill="1" applyBorder="1" applyAlignment="1" applyProtection="1">
      <alignment horizontal="center" vertical="center" wrapText="1"/>
    </xf>
    <xf numFmtId="0" fontId="8" fillId="0" borderId="118" xfId="0" applyFont="1" applyFill="1" applyBorder="1" applyAlignment="1" applyProtection="1">
      <alignment horizontal="center" vertical="center" wrapText="1"/>
    </xf>
    <xf numFmtId="0" fontId="8" fillId="0" borderId="109" xfId="0" applyFont="1" applyFill="1" applyBorder="1" applyAlignment="1" applyProtection="1">
      <alignment horizontal="center" vertical="center" wrapText="1"/>
    </xf>
    <xf numFmtId="0" fontId="8" fillId="0" borderId="117" xfId="0" applyFont="1" applyFill="1" applyBorder="1" applyAlignment="1" applyProtection="1">
      <alignment horizontal="center" vertical="center" wrapText="1"/>
    </xf>
    <xf numFmtId="0" fontId="8" fillId="0" borderId="106" xfId="0" applyFont="1" applyFill="1" applyBorder="1" applyAlignment="1" applyProtection="1">
      <alignment horizontal="left"/>
    </xf>
    <xf numFmtId="0" fontId="8" fillId="0" borderId="108" xfId="0" applyFont="1" applyFill="1" applyBorder="1" applyAlignment="1" applyProtection="1">
      <alignment horizontal="left"/>
    </xf>
    <xf numFmtId="0" fontId="8" fillId="0" borderId="107" xfId="0" applyFont="1" applyFill="1" applyBorder="1" applyAlignment="1" applyProtection="1">
      <alignment horizontal="left"/>
    </xf>
    <xf numFmtId="0" fontId="8" fillId="0" borderId="20"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6" fillId="0" borderId="106" xfId="0" applyFont="1" applyFill="1" applyBorder="1" applyAlignment="1" applyProtection="1">
      <alignment horizontal="center" vertical="center"/>
    </xf>
    <xf numFmtId="0" fontId="6" fillId="0" borderId="109" xfId="0" applyFont="1" applyFill="1" applyBorder="1" applyAlignment="1" applyProtection="1">
      <alignment horizontal="center" vertical="center"/>
    </xf>
    <xf numFmtId="0" fontId="6" fillId="0" borderId="117" xfId="0" applyFont="1" applyFill="1" applyBorder="1" applyAlignment="1" applyProtection="1">
      <alignment horizontal="center" vertical="center"/>
    </xf>
    <xf numFmtId="0" fontId="8" fillId="0" borderId="108" xfId="0" applyFont="1" applyFill="1" applyBorder="1" applyAlignment="1" applyProtection="1">
      <alignment horizontal="center"/>
    </xf>
    <xf numFmtId="0" fontId="11" fillId="0" borderId="108" xfId="0" applyFont="1" applyBorder="1" applyAlignment="1" applyProtection="1">
      <alignment horizontal="center"/>
    </xf>
    <xf numFmtId="0" fontId="11" fillId="0" borderId="107" xfId="0" applyFont="1" applyBorder="1" applyAlignment="1" applyProtection="1">
      <alignment horizontal="center"/>
    </xf>
    <xf numFmtId="0" fontId="8" fillId="0" borderId="106" xfId="0" applyFont="1" applyFill="1" applyBorder="1" applyAlignment="1" applyProtection="1">
      <alignment horizontal="center"/>
    </xf>
    <xf numFmtId="0" fontId="8" fillId="0" borderId="107" xfId="0" applyFont="1" applyFill="1" applyBorder="1" applyAlignment="1" applyProtection="1">
      <alignment horizontal="center"/>
    </xf>
    <xf numFmtId="0" fontId="8" fillId="0" borderId="56"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157" xfId="0" applyFont="1" applyFill="1" applyBorder="1" applyAlignment="1" applyProtection="1">
      <alignment horizontal="center" vertical="center" wrapText="1"/>
    </xf>
    <xf numFmtId="0" fontId="6" fillId="0" borderId="83" xfId="0" applyFont="1" applyFill="1" applyBorder="1" applyAlignment="1">
      <alignment horizontal="left"/>
    </xf>
    <xf numFmtId="0" fontId="6" fillId="0" borderId="65" xfId="0" applyFont="1" applyFill="1" applyBorder="1" applyAlignment="1">
      <alignment horizontal="left"/>
    </xf>
    <xf numFmtId="0" fontId="6" fillId="0" borderId="161" xfId="0" applyFont="1" applyFill="1" applyBorder="1" applyAlignment="1">
      <alignment horizontal="left"/>
    </xf>
    <xf numFmtId="0" fontId="8" fillId="0" borderId="115" xfId="0" applyFont="1" applyFill="1" applyBorder="1" applyAlignment="1" applyProtection="1">
      <alignment horizontal="left"/>
      <protection locked="0"/>
    </xf>
    <xf numFmtId="0" fontId="8" fillId="0" borderId="94" xfId="0" applyFont="1" applyFill="1" applyBorder="1" applyAlignment="1" applyProtection="1">
      <alignment horizontal="left"/>
      <protection locked="0"/>
    </xf>
    <xf numFmtId="0" fontId="6" fillId="0" borderId="115" xfId="0" applyFont="1" applyFill="1" applyBorder="1" applyAlignment="1" applyProtection="1">
      <alignment horizontal="left" vertical="center"/>
      <protection locked="0"/>
    </xf>
    <xf numFmtId="0" fontId="6" fillId="0" borderId="94" xfId="0" applyFont="1" applyFill="1" applyBorder="1" applyAlignment="1" applyProtection="1">
      <alignment horizontal="left" vertical="center"/>
      <protection locked="0"/>
    </xf>
    <xf numFmtId="0" fontId="8" fillId="0" borderId="73" xfId="0" applyFont="1" applyFill="1" applyBorder="1" applyAlignment="1">
      <alignment horizontal="right"/>
    </xf>
    <xf numFmtId="0" fontId="8" fillId="0" borderId="76" xfId="0" applyFont="1" applyFill="1" applyBorder="1" applyAlignment="1">
      <alignment horizontal="right"/>
    </xf>
    <xf numFmtId="0" fontId="8" fillId="0" borderId="74" xfId="0" applyFont="1" applyFill="1" applyBorder="1" applyAlignment="1">
      <alignment horizontal="right"/>
    </xf>
    <xf numFmtId="0" fontId="6" fillId="0" borderId="83" xfId="0" applyFont="1" applyFill="1" applyBorder="1" applyAlignment="1">
      <alignment horizontal="left" vertical="center"/>
    </xf>
    <xf numFmtId="0" fontId="6" fillId="0" borderId="65" xfId="0" applyFont="1" applyFill="1" applyBorder="1" applyAlignment="1">
      <alignment horizontal="left" vertical="center"/>
    </xf>
    <xf numFmtId="0" fontId="6" fillId="0" borderId="161" xfId="0" applyFont="1" applyFill="1" applyBorder="1" applyAlignment="1">
      <alignment horizontal="left" vertical="center"/>
    </xf>
    <xf numFmtId="0" fontId="8" fillId="0" borderId="66" xfId="0" applyFont="1" applyFill="1" applyBorder="1" applyAlignment="1" applyProtection="1">
      <alignment horizontal="left" vertical="center"/>
      <protection locked="0"/>
    </xf>
    <xf numFmtId="0" fontId="8" fillId="0" borderId="69" xfId="0" applyFont="1" applyFill="1" applyBorder="1" applyAlignment="1" applyProtection="1">
      <alignment horizontal="left" vertical="center"/>
      <protection locked="0"/>
    </xf>
    <xf numFmtId="0" fontId="8" fillId="0" borderId="67" xfId="0" applyFont="1" applyFill="1" applyBorder="1" applyAlignment="1" applyProtection="1">
      <alignment horizontal="left" vertical="center"/>
      <protection locked="0"/>
    </xf>
    <xf numFmtId="0" fontId="8" fillId="0" borderId="71" xfId="0" applyFont="1" applyFill="1" applyBorder="1" applyAlignment="1" applyProtection="1">
      <alignment horizontal="left" vertical="center"/>
      <protection locked="0"/>
    </xf>
    <xf numFmtId="0" fontId="8" fillId="0" borderId="72" xfId="0" applyFont="1" applyFill="1" applyBorder="1" applyAlignment="1" applyProtection="1">
      <alignment horizontal="left" vertical="center"/>
      <protection locked="0"/>
    </xf>
    <xf numFmtId="0" fontId="8" fillId="0" borderId="44" xfId="0" applyFont="1" applyFill="1" applyBorder="1" applyAlignment="1" applyProtection="1">
      <alignment horizontal="left" vertical="center"/>
      <protection locked="0"/>
    </xf>
    <xf numFmtId="0" fontId="8" fillId="0" borderId="162" xfId="0" applyFont="1" applyFill="1" applyBorder="1" applyAlignment="1" applyProtection="1">
      <alignment horizontal="right" vertical="center"/>
    </xf>
    <xf numFmtId="0" fontId="8" fillId="0" borderId="92" xfId="0" applyFont="1" applyFill="1" applyBorder="1" applyAlignment="1" applyProtection="1">
      <alignment horizontal="right" vertical="center"/>
    </xf>
    <xf numFmtId="0" fontId="8" fillId="0" borderId="100" xfId="0" applyFont="1" applyFill="1" applyBorder="1" applyAlignment="1" applyProtection="1">
      <alignment horizontal="right" vertical="center"/>
    </xf>
    <xf numFmtId="0" fontId="8" fillId="0" borderId="4" xfId="0" applyFont="1" applyFill="1" applyBorder="1" applyAlignment="1">
      <alignment horizontal="right"/>
    </xf>
    <xf numFmtId="0" fontId="8" fillId="0" borderId="5" xfId="0" applyFont="1" applyFill="1" applyBorder="1" applyAlignment="1">
      <alignment horizontal="right"/>
    </xf>
    <xf numFmtId="0" fontId="6" fillId="0" borderId="109"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8" fillId="0" borderId="101" xfId="0" applyFont="1" applyFill="1" applyBorder="1" applyAlignment="1" applyProtection="1">
      <alignment horizontal="center" vertical="center"/>
    </xf>
    <xf numFmtId="0" fontId="8" fillId="0" borderId="158" xfId="0" applyFont="1" applyFill="1" applyBorder="1" applyAlignment="1" applyProtection="1">
      <alignment horizontal="center" vertical="center"/>
    </xf>
    <xf numFmtId="0" fontId="8" fillId="0" borderId="102" xfId="0" applyFont="1" applyFill="1" applyBorder="1" applyAlignment="1" applyProtection="1">
      <alignment horizontal="center" vertical="center"/>
    </xf>
    <xf numFmtId="0" fontId="8" fillId="0" borderId="159" xfId="0" applyFont="1" applyFill="1" applyBorder="1" applyAlignment="1" applyProtection="1">
      <alignment horizontal="center" vertical="center"/>
    </xf>
    <xf numFmtId="0" fontId="8" fillId="0" borderId="166" xfId="0" applyFont="1" applyFill="1" applyBorder="1" applyAlignment="1" applyProtection="1">
      <alignment horizontal="center"/>
    </xf>
    <xf numFmtId="0" fontId="8" fillId="0" borderId="6" xfId="0" applyFont="1" applyFill="1" applyBorder="1" applyAlignment="1" applyProtection="1">
      <alignment horizontal="center"/>
    </xf>
    <xf numFmtId="169" fontId="6" fillId="0" borderId="4" xfId="0" applyNumberFormat="1" applyFont="1" applyFill="1" applyBorder="1" applyAlignment="1" applyProtection="1">
      <alignment horizontal="right"/>
    </xf>
    <xf numFmtId="169" fontId="6" fillId="0" borderId="5" xfId="0" applyNumberFormat="1" applyFont="1" applyFill="1" applyBorder="1" applyAlignment="1" applyProtection="1">
      <alignment horizontal="right"/>
    </xf>
    <xf numFmtId="169" fontId="6" fillId="0" borderId="165" xfId="0" applyNumberFormat="1" applyFont="1" applyFill="1" applyBorder="1" applyAlignment="1" applyProtection="1">
      <alignment horizontal="right"/>
    </xf>
    <xf numFmtId="169" fontId="6" fillId="0" borderId="29" xfId="0" applyNumberFormat="1" applyFont="1" applyFill="1" applyBorder="1" applyAlignment="1" applyProtection="1">
      <alignment horizontal="right"/>
    </xf>
    <xf numFmtId="169" fontId="6" fillId="0" borderId="34" xfId="0" applyNumberFormat="1" applyFont="1" applyFill="1" applyBorder="1" applyAlignment="1" applyProtection="1">
      <alignment horizontal="right"/>
    </xf>
    <xf numFmtId="169" fontId="6" fillId="0" borderId="32" xfId="0" applyNumberFormat="1" applyFont="1" applyFill="1" applyBorder="1" applyAlignment="1" applyProtection="1">
      <alignment horizontal="right"/>
    </xf>
    <xf numFmtId="0" fontId="6" fillId="0" borderId="164" xfId="0" applyFont="1" applyFill="1" applyBorder="1" applyAlignment="1" applyProtection="1">
      <alignment horizontal="center"/>
    </xf>
    <xf numFmtId="0" fontId="8" fillId="0" borderId="33" xfId="0" applyFont="1" applyFill="1" applyBorder="1" applyAlignment="1" applyProtection="1">
      <alignment horizontal="center"/>
    </xf>
    <xf numFmtId="0" fontId="8" fillId="0" borderId="36" xfId="0" applyFont="1" applyFill="1" applyBorder="1" applyAlignment="1" applyProtection="1">
      <alignment horizontal="center"/>
    </xf>
    <xf numFmtId="0" fontId="8" fillId="0" borderId="164" xfId="0" applyFont="1" applyFill="1" applyBorder="1" applyAlignment="1" applyProtection="1">
      <alignment horizontal="center"/>
    </xf>
    <xf numFmtId="0" fontId="6" fillId="0" borderId="1"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8" fillId="0" borderId="128" xfId="0" applyFont="1" applyFill="1" applyBorder="1" applyAlignment="1" applyProtection="1">
      <alignment horizontal="left" vertical="center" indent="2"/>
    </xf>
    <xf numFmtId="0" fontId="8" fillId="0" borderId="15" xfId="0" applyFont="1" applyFill="1" applyBorder="1" applyAlignment="1" applyProtection="1">
      <alignment horizontal="left" vertical="center" indent="2"/>
    </xf>
    <xf numFmtId="0" fontId="8" fillId="0" borderId="89" xfId="0" applyFont="1" applyFill="1" applyBorder="1" applyAlignment="1" applyProtection="1">
      <alignment horizontal="left" vertical="center" indent="2"/>
    </xf>
    <xf numFmtId="0" fontId="8" fillId="0" borderId="128"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8" fillId="0" borderId="89"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67" xfId="0" applyFont="1" applyFill="1" applyBorder="1" applyAlignment="1" applyProtection="1">
      <alignment horizontal="center" vertical="center"/>
    </xf>
    <xf numFmtId="0" fontId="6" fillId="0" borderId="10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8" fillId="0" borderId="169" xfId="0" applyFont="1" applyFill="1" applyBorder="1" applyAlignment="1" applyProtection="1">
      <alignment horizontal="center" vertical="center" wrapText="1"/>
    </xf>
    <xf numFmtId="0" fontId="8" fillId="0" borderId="170" xfId="0" applyFont="1" applyFill="1" applyBorder="1" applyAlignment="1" applyProtection="1">
      <alignment horizontal="center" vertical="center" wrapText="1"/>
    </xf>
    <xf numFmtId="0" fontId="8" fillId="0" borderId="172" xfId="0" applyFont="1" applyFill="1" applyBorder="1" applyAlignment="1" applyProtection="1">
      <alignment horizontal="center" vertical="center" wrapText="1"/>
    </xf>
    <xf numFmtId="0" fontId="6" fillId="0" borderId="153" xfId="0" applyFont="1" applyFill="1" applyBorder="1" applyAlignment="1" applyProtection="1">
      <alignment horizontal="right" vertical="center"/>
    </xf>
    <xf numFmtId="0" fontId="6" fillId="0" borderId="10" xfId="0" applyFont="1" applyFill="1" applyBorder="1" applyAlignment="1" applyProtection="1">
      <alignment horizontal="right" vertical="center"/>
    </xf>
    <xf numFmtId="0" fontId="8" fillId="0" borderId="168" xfId="0" applyFont="1" applyFill="1" applyBorder="1" applyAlignment="1" applyProtection="1">
      <alignment horizontal="center" vertical="center" wrapText="1"/>
    </xf>
    <xf numFmtId="0" fontId="8" fillId="0" borderId="171" xfId="0" applyFont="1" applyFill="1" applyBorder="1" applyAlignment="1" applyProtection="1">
      <alignment horizontal="center" vertical="center" wrapText="1"/>
    </xf>
    <xf numFmtId="0" fontId="8" fillId="0" borderId="168"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71" xfId="0" applyFont="1" applyFill="1" applyBorder="1" applyAlignment="1" applyProtection="1">
      <alignment horizontal="center" vertical="center"/>
    </xf>
    <xf numFmtId="0" fontId="6" fillId="0" borderId="83" xfId="0" applyFont="1" applyFill="1" applyBorder="1" applyAlignment="1" applyProtection="1">
      <alignment horizontal="left"/>
    </xf>
    <xf numFmtId="0" fontId="6" fillId="0" borderId="65" xfId="0" applyFont="1" applyFill="1" applyBorder="1" applyAlignment="1" applyProtection="1">
      <alignment horizontal="left"/>
    </xf>
    <xf numFmtId="0" fontId="6" fillId="0" borderId="84" xfId="0" applyFont="1" applyFill="1" applyBorder="1" applyAlignment="1" applyProtection="1">
      <alignment horizontal="left"/>
    </xf>
    <xf numFmtId="0" fontId="6" fillId="0" borderId="83" xfId="0" applyFont="1" applyFill="1" applyBorder="1" applyAlignment="1" applyProtection="1">
      <alignment horizontal="right" vertical="center"/>
    </xf>
    <xf numFmtId="0" fontId="6" fillId="0" borderId="65" xfId="0" applyFont="1" applyFill="1" applyBorder="1" applyAlignment="1" applyProtection="1">
      <alignment horizontal="right" vertical="center"/>
    </xf>
    <xf numFmtId="0" fontId="6" fillId="0" borderId="4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43" xfId="0" applyFont="1" applyFill="1" applyBorder="1" applyAlignment="1" applyProtection="1">
      <alignment horizontal="left" vertical="center"/>
    </xf>
    <xf numFmtId="0" fontId="8" fillId="0" borderId="29" xfId="0" applyFont="1" applyFill="1" applyBorder="1" applyAlignment="1" applyProtection="1">
      <alignment horizontal="left" vertical="center"/>
    </xf>
    <xf numFmtId="0" fontId="8" fillId="0" borderId="34" xfId="0" applyFont="1" applyFill="1" applyBorder="1" applyAlignment="1" applyProtection="1">
      <alignment horizontal="left" vertical="center"/>
    </xf>
    <xf numFmtId="0" fontId="8" fillId="0" borderId="32" xfId="0" applyFont="1" applyFill="1" applyBorder="1" applyAlignment="1" applyProtection="1">
      <alignment horizontal="left" vertical="center"/>
    </xf>
    <xf numFmtId="0" fontId="16" fillId="0" borderId="0" xfId="0" applyFont="1" applyAlignment="1" applyProtection="1">
      <alignment horizontal="left"/>
    </xf>
    <xf numFmtId="0" fontId="6" fillId="0" borderId="184" xfId="0" applyFont="1" applyFill="1" applyBorder="1" applyAlignment="1" applyProtection="1">
      <alignment horizontal="left"/>
    </xf>
    <xf numFmtId="0" fontId="6" fillId="0" borderId="81" xfId="0" applyFont="1" applyFill="1" applyBorder="1" applyAlignment="1" applyProtection="1">
      <alignment horizontal="left"/>
    </xf>
    <xf numFmtId="0" fontId="6" fillId="0" borderId="53" xfId="0" applyFont="1" applyFill="1" applyBorder="1" applyAlignment="1" applyProtection="1">
      <alignment horizontal="left"/>
    </xf>
    <xf numFmtId="0" fontId="6" fillId="0" borderId="185" xfId="0" applyFont="1" applyFill="1" applyBorder="1" applyAlignment="1" applyProtection="1">
      <alignment horizontal="left"/>
    </xf>
    <xf numFmtId="0" fontId="8" fillId="0" borderId="71" xfId="0" applyFont="1" applyFill="1" applyBorder="1" applyAlignment="1" applyProtection="1">
      <alignment horizontal="left"/>
    </xf>
    <xf numFmtId="0" fontId="8" fillId="0" borderId="188" xfId="0" applyFont="1" applyFill="1" applyBorder="1" applyAlignment="1" applyProtection="1">
      <alignment horizontal="left"/>
    </xf>
    <xf numFmtId="0" fontId="6" fillId="0" borderId="71" xfId="0" applyFont="1" applyFill="1" applyBorder="1" applyAlignment="1" applyProtection="1">
      <alignment horizontal="left"/>
    </xf>
    <xf numFmtId="0" fontId="6" fillId="0" borderId="188" xfId="0" applyFont="1" applyFill="1" applyBorder="1" applyAlignment="1" applyProtection="1">
      <alignment horizontal="left"/>
    </xf>
    <xf numFmtId="0" fontId="8" fillId="0" borderId="71" xfId="0" applyFont="1" applyFill="1" applyBorder="1" applyAlignment="1" applyProtection="1">
      <alignment horizontal="left" indent="2"/>
    </xf>
    <xf numFmtId="0" fontId="8" fillId="0" borderId="188" xfId="0" applyFont="1" applyFill="1" applyBorder="1" applyAlignment="1" applyProtection="1">
      <alignment horizontal="left" indent="2"/>
    </xf>
    <xf numFmtId="0" fontId="14" fillId="0" borderId="162" xfId="0" applyFont="1" applyFill="1" applyBorder="1" applyAlignment="1" applyProtection="1">
      <alignment horizontal="left" indent="3"/>
    </xf>
    <xf numFmtId="0" fontId="14" fillId="0" borderId="188" xfId="0" applyFont="1" applyFill="1" applyBorder="1" applyAlignment="1" applyProtection="1">
      <alignment horizontal="left" indent="3"/>
    </xf>
    <xf numFmtId="0" fontId="8" fillId="0" borderId="71" xfId="0" applyFont="1" applyFill="1" applyBorder="1" applyAlignment="1" applyProtection="1">
      <alignment horizontal="left" indent="3"/>
      <protection locked="0"/>
    </xf>
    <xf numFmtId="0" fontId="0" fillId="0" borderId="72" xfId="0" applyBorder="1" applyAlignment="1">
      <alignment horizontal="left" indent="3"/>
    </xf>
    <xf numFmtId="0" fontId="0" fillId="0" borderId="22" xfId="0" applyBorder="1" applyAlignment="1">
      <alignment horizontal="left" indent="3"/>
    </xf>
    <xf numFmtId="0" fontId="6" fillId="0" borderId="73" xfId="0" applyFont="1" applyFill="1" applyBorder="1" applyAlignment="1" applyProtection="1">
      <alignment horizontal="right"/>
    </xf>
    <xf numFmtId="0" fontId="6" fillId="0" borderId="191" xfId="0" applyFont="1" applyFill="1" applyBorder="1" applyAlignment="1" applyProtection="1">
      <alignment horizontal="right"/>
    </xf>
    <xf numFmtId="0" fontId="8" fillId="0" borderId="71" xfId="0" applyFont="1" applyFill="1" applyBorder="1" applyAlignment="1" applyProtection="1">
      <alignment horizontal="left" indent="2"/>
      <protection locked="0"/>
    </xf>
    <xf numFmtId="0" fontId="8" fillId="0" borderId="188" xfId="0" applyFont="1" applyFill="1" applyBorder="1" applyAlignment="1" applyProtection="1">
      <alignment horizontal="left" indent="2"/>
      <protection locked="0"/>
    </xf>
    <xf numFmtId="0" fontId="8" fillId="0" borderId="66" xfId="0" applyFont="1" applyFill="1" applyBorder="1" applyAlignment="1" applyProtection="1">
      <alignment horizontal="left"/>
    </xf>
    <xf numFmtId="0" fontId="8" fillId="0" borderId="194" xfId="0" applyFont="1" applyFill="1" applyBorder="1" applyAlignment="1" applyProtection="1">
      <alignment horizontal="left"/>
    </xf>
    <xf numFmtId="0" fontId="8" fillId="0" borderId="73" xfId="0" applyFont="1" applyFill="1" applyBorder="1" applyAlignment="1" applyProtection="1">
      <alignment horizontal="left"/>
    </xf>
    <xf numFmtId="0" fontId="8" fillId="0" borderId="191" xfId="0" applyFont="1" applyFill="1" applyBorder="1" applyAlignment="1" applyProtection="1">
      <alignment horizontal="left"/>
    </xf>
    <xf numFmtId="0" fontId="12" fillId="0" borderId="71" xfId="0" applyNumberFormat="1" applyFont="1" applyFill="1" applyBorder="1" applyAlignment="1">
      <alignment horizontal="left" indent="1"/>
    </xf>
    <xf numFmtId="0" fontId="12" fillId="0" borderId="72" xfId="0" applyNumberFormat="1" applyFont="1" applyFill="1" applyBorder="1" applyAlignment="1">
      <alignment horizontal="left" indent="1"/>
    </xf>
    <xf numFmtId="0" fontId="12" fillId="0" borderId="22" xfId="0" applyNumberFormat="1" applyFont="1" applyFill="1" applyBorder="1" applyAlignment="1">
      <alignment horizontal="left" indent="1"/>
    </xf>
    <xf numFmtId="0" fontId="9" fillId="0" borderId="113" xfId="0" applyNumberFormat="1" applyFont="1" applyFill="1" applyBorder="1" applyAlignment="1">
      <alignment horizontal="center"/>
    </xf>
    <xf numFmtId="0" fontId="9" fillId="0" borderId="122" xfId="0" applyNumberFormat="1" applyFont="1" applyFill="1" applyBorder="1" applyAlignment="1">
      <alignment horizontal="center"/>
    </xf>
    <xf numFmtId="0" fontId="9" fillId="0" borderId="114" xfId="0" applyNumberFormat="1" applyFont="1" applyFill="1" applyBorder="1" applyAlignment="1">
      <alignment horizontal="center"/>
    </xf>
    <xf numFmtId="0" fontId="9" fillId="0" borderId="71" xfId="0" applyNumberFormat="1" applyFont="1" applyFill="1" applyBorder="1" applyAlignment="1">
      <alignment horizontal="center"/>
    </xf>
    <xf numFmtId="0" fontId="9" fillId="0" borderId="72" xfId="0" applyNumberFormat="1" applyFont="1" applyFill="1" applyBorder="1" applyAlignment="1">
      <alignment horizontal="center"/>
    </xf>
    <xf numFmtId="0" fontId="9" fillId="0" borderId="22" xfId="0" applyNumberFormat="1" applyFont="1" applyFill="1" applyBorder="1" applyAlignment="1">
      <alignment horizontal="center"/>
    </xf>
    <xf numFmtId="0" fontId="10" fillId="0" borderId="71" xfId="0" applyNumberFormat="1" applyFont="1" applyFill="1" applyBorder="1" applyAlignment="1">
      <alignment horizontal="center"/>
    </xf>
    <xf numFmtId="0" fontId="10" fillId="0" borderId="72" xfId="0" applyNumberFormat="1" applyFont="1" applyFill="1" applyBorder="1" applyAlignment="1">
      <alignment horizontal="center"/>
    </xf>
    <xf numFmtId="0" fontId="10" fillId="0" borderId="22" xfId="0" applyNumberFormat="1" applyFont="1" applyFill="1" applyBorder="1" applyAlignment="1">
      <alignment horizontal="center"/>
    </xf>
    <xf numFmtId="0" fontId="9" fillId="0" borderId="71" xfId="0" applyNumberFormat="1" applyFont="1" applyFill="1" applyBorder="1" applyAlignment="1">
      <alignment horizontal="left" indent="1"/>
    </xf>
    <xf numFmtId="0" fontId="9" fillId="0" borderId="72" xfId="0" applyNumberFormat="1" applyFont="1" applyFill="1" applyBorder="1" applyAlignment="1">
      <alignment horizontal="left" indent="1"/>
    </xf>
    <xf numFmtId="0" fontId="9" fillId="0" borderId="22" xfId="0" applyNumberFormat="1" applyFont="1" applyFill="1" applyBorder="1" applyAlignment="1">
      <alignment horizontal="left" indent="1"/>
    </xf>
    <xf numFmtId="0" fontId="9" fillId="0" borderId="4" xfId="0" applyNumberFormat="1" applyFont="1" applyFill="1" applyBorder="1" applyAlignment="1">
      <alignment horizontal="center"/>
    </xf>
    <xf numFmtId="0" fontId="9" fillId="0" borderId="5" xfId="0" applyNumberFormat="1" applyFont="1" applyFill="1" applyBorder="1" applyAlignment="1">
      <alignment horizontal="center"/>
    </xf>
    <xf numFmtId="0" fontId="9" fillId="0" borderId="6" xfId="0" applyNumberFormat="1" applyFont="1" applyFill="1" applyBorder="1" applyAlignment="1">
      <alignment horizontal="center"/>
    </xf>
    <xf numFmtId="0" fontId="9" fillId="0" borderId="161" xfId="0" applyNumberFormat="1" applyFont="1" applyFill="1" applyBorder="1" applyAlignment="1">
      <alignment horizontal="center"/>
    </xf>
    <xf numFmtId="0" fontId="9" fillId="0" borderId="53" xfId="0" applyNumberFormat="1" applyFont="1" applyFill="1" applyBorder="1" applyAlignment="1">
      <alignment horizontal="center"/>
    </xf>
    <xf numFmtId="0" fontId="9" fillId="0" borderId="54" xfId="0" applyNumberFormat="1" applyFont="1" applyFill="1" applyBorder="1" applyAlignment="1">
      <alignment horizontal="center"/>
    </xf>
    <xf numFmtId="0" fontId="9" fillId="0" borderId="56" xfId="0" applyNumberFormat="1" applyFont="1" applyFill="1" applyBorder="1" applyAlignment="1">
      <alignment horizontal="center"/>
    </xf>
    <xf numFmtId="0" fontId="12" fillId="0" borderId="69" xfId="0" applyNumberFormat="1" applyFont="1" applyFill="1" applyBorder="1" applyAlignment="1">
      <alignment horizontal="left" indent="1"/>
    </xf>
    <xf numFmtId="0" fontId="12" fillId="0" borderId="70" xfId="0" applyNumberFormat="1" applyFont="1" applyFill="1" applyBorder="1" applyAlignment="1">
      <alignment horizontal="left" indent="1"/>
    </xf>
    <xf numFmtId="0" fontId="9" fillId="0" borderId="199" xfId="0" applyNumberFormat="1" applyFont="1" applyFill="1" applyBorder="1" applyAlignment="1">
      <alignment horizontal="center" vertical="center" wrapText="1"/>
    </xf>
    <xf numFmtId="0" fontId="9" fillId="0" borderId="200"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4" fontId="9" fillId="0" borderId="113" xfId="0" applyNumberFormat="1" applyFont="1" applyFill="1" applyBorder="1" applyAlignment="1">
      <alignment horizontal="center"/>
    </xf>
    <xf numFmtId="14" fontId="9" fillId="0" borderId="122" xfId="0" applyNumberFormat="1" applyFont="1" applyFill="1" applyBorder="1" applyAlignment="1">
      <alignment horizontal="center"/>
    </xf>
    <xf numFmtId="166" fontId="9" fillId="0" borderId="159" xfId="1" applyNumberFormat="1" applyFont="1" applyFill="1" applyBorder="1" applyAlignment="1" applyProtection="1">
      <alignment horizontal="center" wrapText="1"/>
      <protection locked="0"/>
    </xf>
    <xf numFmtId="166" fontId="9" fillId="0" borderId="159" xfId="1" applyNumberFormat="1" applyFont="1" applyFill="1" applyBorder="1" applyAlignment="1">
      <alignment horizontal="center" wrapText="1"/>
    </xf>
    <xf numFmtId="166" fontId="9" fillId="0" borderId="160" xfId="1" applyNumberFormat="1" applyFont="1" applyFill="1" applyBorder="1" applyAlignment="1">
      <alignment horizontal="center" wrapText="1"/>
    </xf>
    <xf numFmtId="166" fontId="10" fillId="0" borderId="20" xfId="1" applyNumberFormat="1" applyFont="1" applyFill="1" applyBorder="1" applyAlignment="1">
      <alignment horizontal="center"/>
    </xf>
    <xf numFmtId="166" fontId="10" fillId="0" borderId="23" xfId="1" applyNumberFormat="1" applyFont="1" applyFill="1" applyBorder="1" applyAlignment="1">
      <alignment horizontal="center"/>
    </xf>
    <xf numFmtId="166" fontId="10" fillId="0" borderId="23" xfId="1" applyNumberFormat="1" applyFont="1" applyFill="1" applyBorder="1" applyAlignment="1" applyProtection="1">
      <alignment horizontal="right"/>
      <protection locked="0"/>
    </xf>
    <xf numFmtId="166" fontId="9" fillId="0" borderId="93" xfId="1" applyNumberFormat="1" applyFont="1" applyFill="1" applyBorder="1" applyAlignment="1">
      <alignment horizontal="center"/>
    </xf>
    <xf numFmtId="166" fontId="9" fillId="0" borderId="118" xfId="1" applyNumberFormat="1" applyFont="1" applyFill="1" applyBorder="1" applyAlignment="1">
      <alignment horizontal="center"/>
    </xf>
    <xf numFmtId="166" fontId="9" fillId="0" borderId="112" xfId="1" applyNumberFormat="1" applyFont="1" applyFill="1" applyBorder="1" applyAlignment="1">
      <alignment horizontal="center"/>
    </xf>
    <xf numFmtId="166" fontId="9" fillId="0" borderId="111" xfId="1" applyNumberFormat="1" applyFont="1" applyFill="1" applyBorder="1" applyAlignment="1">
      <alignment horizontal="center"/>
    </xf>
    <xf numFmtId="166" fontId="9" fillId="0" borderId="122" xfId="1" applyNumberFormat="1" applyFont="1" applyFill="1" applyBorder="1" applyAlignment="1">
      <alignment horizontal="center"/>
    </xf>
    <xf numFmtId="166" fontId="9" fillId="0" borderId="114" xfId="1" applyNumberFormat="1" applyFont="1" applyFill="1" applyBorder="1" applyAlignment="1">
      <alignment horizontal="center"/>
    </xf>
    <xf numFmtId="166" fontId="10" fillId="0" borderId="108" xfId="1" applyNumberFormat="1" applyFont="1" applyFill="1" applyBorder="1" applyAlignment="1" applyProtection="1">
      <alignment horizontal="right"/>
      <protection locked="0"/>
    </xf>
    <xf numFmtId="166" fontId="10" fillId="0" borderId="107" xfId="1" applyNumberFormat="1" applyFont="1" applyFill="1" applyBorder="1" applyAlignment="1" applyProtection="1">
      <alignment horizontal="right"/>
      <protection locked="0"/>
    </xf>
    <xf numFmtId="166" fontId="9" fillId="0" borderId="159" xfId="1" applyNumberFormat="1" applyFont="1" applyFill="1" applyBorder="1" applyAlignment="1">
      <alignment horizontal="center"/>
    </xf>
    <xf numFmtId="166" fontId="9" fillId="0" borderId="160" xfId="1" applyNumberFormat="1" applyFont="1" applyFill="1" applyBorder="1" applyAlignment="1">
      <alignment horizontal="center"/>
    </xf>
    <xf numFmtId="166" fontId="10" fillId="0" borderId="93" xfId="1" applyNumberFormat="1" applyFont="1" applyFill="1" applyBorder="1" applyAlignment="1" applyProtection="1">
      <alignment horizontal="right"/>
      <protection locked="0"/>
    </xf>
    <xf numFmtId="166" fontId="10" fillId="0" borderId="118" xfId="1" applyNumberFormat="1" applyFont="1" applyFill="1" applyBorder="1" applyAlignment="1" applyProtection="1">
      <alignment horizontal="right"/>
      <protection locked="0"/>
    </xf>
    <xf numFmtId="0" fontId="9" fillId="2" borderId="0" xfId="0" applyFont="1" applyFill="1" applyBorder="1" applyAlignment="1" applyProtection="1">
      <alignment horizontal="left"/>
    </xf>
    <xf numFmtId="0" fontId="10" fillId="2" borderId="0" xfId="0" applyFont="1" applyFill="1" applyBorder="1" applyAlignment="1" applyProtection="1">
      <alignment horizontal="left" wrapText="1"/>
    </xf>
    <xf numFmtId="0" fontId="10" fillId="2" borderId="0" xfId="0" applyFont="1" applyFill="1" applyBorder="1" applyAlignment="1" applyProtection="1">
      <alignment horizontal="left" vertical="top" wrapText="1"/>
    </xf>
    <xf numFmtId="0" fontId="10" fillId="2" borderId="0" xfId="0" applyFont="1" applyFill="1" applyBorder="1" applyAlignment="1" applyProtection="1">
      <alignment horizontal="left" vertical="center" wrapText="1"/>
    </xf>
    <xf numFmtId="0" fontId="8" fillId="0" borderId="209" xfId="0" applyFont="1" applyFill="1" applyBorder="1" applyAlignment="1" applyProtection="1">
      <alignment horizontal="center" vertical="center"/>
    </xf>
    <xf numFmtId="0" fontId="8" fillId="0" borderId="211"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8" fillId="0" borderId="210" xfId="0" applyFont="1" applyFill="1" applyBorder="1" applyAlignment="1" applyProtection="1">
      <alignment horizontal="center" vertical="center" wrapText="1"/>
    </xf>
    <xf numFmtId="0" fontId="8" fillId="0" borderId="212" xfId="0" applyFont="1" applyFill="1" applyBorder="1" applyAlignment="1" applyProtection="1">
      <alignment horizontal="center" vertical="center" wrapText="1"/>
    </xf>
    <xf numFmtId="0" fontId="8" fillId="2" borderId="1" xfId="0" applyFont="1" applyFill="1" applyBorder="1" applyAlignment="1" applyProtection="1">
      <alignment horizontal="center"/>
    </xf>
    <xf numFmtId="0" fontId="8" fillId="2" borderId="167" xfId="0" applyFont="1" applyFill="1" applyBorder="1" applyAlignment="1" applyProtection="1">
      <alignment horizontal="center"/>
    </xf>
    <xf numFmtId="0" fontId="10" fillId="2" borderId="106" xfId="0" applyFont="1" applyFill="1" applyBorder="1" applyAlignment="1" applyProtection="1">
      <alignment horizontal="center"/>
      <protection locked="0"/>
    </xf>
    <xf numFmtId="0" fontId="10" fillId="2" borderId="108" xfId="0" applyFont="1" applyFill="1" applyBorder="1" applyAlignment="1" applyProtection="1">
      <alignment horizontal="center"/>
      <protection locked="0"/>
    </xf>
    <xf numFmtId="0" fontId="8" fillId="2" borderId="109"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10" fillId="2" borderId="109" xfId="0" applyFont="1" applyFill="1" applyBorder="1" applyAlignment="1" applyProtection="1">
      <alignment horizontal="center"/>
      <protection locked="0"/>
    </xf>
    <xf numFmtId="0" fontId="10" fillId="2" borderId="20" xfId="0" applyFont="1" applyFill="1" applyBorder="1" applyAlignment="1" applyProtection="1">
      <alignment horizontal="center"/>
      <protection locked="0"/>
    </xf>
    <xf numFmtId="0" fontId="8" fillId="2" borderId="110" xfId="0" applyFont="1" applyFill="1" applyBorder="1" applyAlignment="1" applyProtection="1">
      <alignment horizontal="center"/>
      <protection locked="0"/>
    </xf>
    <xf numFmtId="0" fontId="8" fillId="2" borderId="112" xfId="0" applyFont="1" applyFill="1" applyBorder="1" applyAlignment="1" applyProtection="1">
      <alignment horizontal="center"/>
      <protection locked="0"/>
    </xf>
    <xf numFmtId="0" fontId="11" fillId="0" borderId="0" xfId="0" applyFont="1" applyAlignment="1">
      <alignment horizontal="left" vertical="top" wrapText="1"/>
    </xf>
    <xf numFmtId="0" fontId="6" fillId="2" borderId="0" xfId="0" applyFont="1" applyFill="1" applyBorder="1" applyAlignment="1" applyProtection="1">
      <alignment horizontal="center"/>
    </xf>
    <xf numFmtId="0" fontId="10" fillId="2" borderId="0" xfId="0" applyFont="1" applyFill="1" applyAlignment="1">
      <alignment horizontal="left" vertical="top" wrapText="1"/>
    </xf>
    <xf numFmtId="0" fontId="8" fillId="0" borderId="71" xfId="0" applyFont="1" applyFill="1" applyBorder="1" applyAlignment="1" applyProtection="1">
      <alignment horizontal="left" vertical="center"/>
    </xf>
    <xf numFmtId="0" fontId="8" fillId="0" borderId="72" xfId="0" applyFont="1" applyFill="1" applyBorder="1" applyAlignment="1" applyProtection="1">
      <alignment horizontal="left" vertical="center"/>
    </xf>
    <xf numFmtId="0" fontId="8" fillId="0" borderId="22" xfId="0" applyFont="1" applyFill="1" applyBorder="1" applyAlignment="1" applyProtection="1">
      <alignment horizontal="left" vertical="center"/>
    </xf>
    <xf numFmtId="0" fontId="8" fillId="0" borderId="0" xfId="0" applyFont="1" applyFill="1" applyAlignment="1" applyProtection="1">
      <alignment horizontal="left" vertical="center" wrapText="1"/>
    </xf>
    <xf numFmtId="0" fontId="8" fillId="0" borderId="53" xfId="0" applyFont="1" applyFill="1" applyBorder="1" applyAlignment="1" applyProtection="1">
      <alignment horizontal="left" vertical="center"/>
    </xf>
    <xf numFmtId="0" fontId="8" fillId="0" borderId="54"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10" fillId="0" borderId="71" xfId="0" applyFont="1" applyFill="1" applyBorder="1" applyAlignment="1" applyProtection="1">
      <alignment horizontal="left" vertical="center"/>
    </xf>
    <xf numFmtId="0" fontId="10" fillId="0" borderId="72" xfId="0" applyFont="1" applyFill="1" applyBorder="1" applyAlignment="1" applyProtection="1">
      <alignment horizontal="left" vertical="center"/>
    </xf>
    <xf numFmtId="0" fontId="10" fillId="0" borderId="22" xfId="0" applyFont="1" applyFill="1" applyBorder="1" applyAlignment="1" applyProtection="1">
      <alignment horizontal="left" vertical="center"/>
    </xf>
  </cellXfs>
  <cellStyles count="6">
    <cellStyle name="Hipervínculo" xfId="2" builtinId="8"/>
    <cellStyle name="Millares" xfId="1" builtinId="3"/>
    <cellStyle name="Normal" xfId="0" builtinId="0"/>
    <cellStyle name="Normal 2" xfId="3"/>
    <cellStyle name="Normal 4" xfId="4"/>
    <cellStyle name="Porcentaje 2" xfId="5"/>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tabSelected="1" zoomScaleNormal="100" workbookViewId="0">
      <selection activeCell="A21" sqref="A21"/>
    </sheetView>
  </sheetViews>
  <sheetFormatPr baseColWidth="10" defaultRowHeight="15" x14ac:dyDescent="0.25"/>
  <sheetData>
    <row r="1" spans="1:16" x14ac:dyDescent="0.25">
      <c r="A1" s="1" t="s">
        <v>0</v>
      </c>
    </row>
    <row r="3" spans="1:16" x14ac:dyDescent="0.25">
      <c r="A3" s="722" t="s">
        <v>1</v>
      </c>
      <c r="B3" s="722"/>
      <c r="C3" s="722"/>
      <c r="D3" s="722"/>
      <c r="E3" s="722"/>
      <c r="F3" s="722"/>
      <c r="G3" s="722"/>
      <c r="H3" s="722"/>
      <c r="I3" s="722"/>
      <c r="J3" s="722"/>
    </row>
    <row r="4" spans="1:16" x14ac:dyDescent="0.25">
      <c r="A4" s="722"/>
      <c r="B4" s="722"/>
      <c r="C4" s="722"/>
      <c r="D4" s="722"/>
      <c r="E4" s="722"/>
      <c r="F4" s="722"/>
      <c r="G4" s="722"/>
      <c r="H4" s="722"/>
      <c r="I4" s="722"/>
      <c r="J4" s="722"/>
    </row>
    <row r="6" spans="1:16" x14ac:dyDescent="0.25">
      <c r="A6" s="723" t="s">
        <v>1006</v>
      </c>
      <c r="B6" s="723"/>
      <c r="C6" s="723"/>
      <c r="D6" s="723"/>
      <c r="E6" s="723"/>
      <c r="F6" s="723"/>
      <c r="G6" s="723"/>
      <c r="H6" s="723"/>
      <c r="I6" s="723"/>
      <c r="J6" s="723"/>
    </row>
    <row r="7" spans="1:16" x14ac:dyDescent="0.25">
      <c r="A7" s="723"/>
      <c r="B7" s="723"/>
      <c r="C7" s="723"/>
      <c r="D7" s="723"/>
      <c r="E7" s="723"/>
      <c r="F7" s="723"/>
      <c r="G7" s="723"/>
      <c r="H7" s="723"/>
      <c r="I7" s="723"/>
      <c r="J7" s="723"/>
    </row>
    <row r="9" spans="1:16" x14ac:dyDescent="0.25">
      <c r="A9" t="s">
        <v>2</v>
      </c>
    </row>
    <row r="10" spans="1:16" ht="15" customHeight="1" x14ac:dyDescent="0.25">
      <c r="A10" s="724" t="s">
        <v>996</v>
      </c>
      <c r="B10" s="724"/>
      <c r="C10" s="724"/>
      <c r="D10" s="724"/>
      <c r="E10" s="724"/>
      <c r="F10" s="724"/>
      <c r="G10" s="724"/>
      <c r="H10" s="724"/>
      <c r="I10" s="724"/>
      <c r="J10" s="724"/>
      <c r="K10" s="715"/>
      <c r="L10" s="715"/>
      <c r="M10" s="715"/>
      <c r="N10" s="715"/>
      <c r="O10" s="715"/>
      <c r="P10" s="715"/>
    </row>
    <row r="11" spans="1:16" x14ac:dyDescent="0.25">
      <c r="A11" s="724"/>
      <c r="B11" s="724"/>
      <c r="C11" s="724"/>
      <c r="D11" s="724"/>
      <c r="E11" s="724"/>
      <c r="F11" s="724"/>
      <c r="G11" s="724"/>
      <c r="H11" s="724"/>
      <c r="I11" s="724"/>
      <c r="J11" s="724"/>
      <c r="K11" s="715"/>
      <c r="L11" s="715"/>
      <c r="M11" s="715"/>
      <c r="N11" s="715"/>
      <c r="O11" s="715"/>
      <c r="P11" s="715"/>
    </row>
    <row r="12" spans="1:16" ht="15" customHeight="1" x14ac:dyDescent="0.25">
      <c r="A12" s="721" t="s">
        <v>997</v>
      </c>
      <c r="B12" s="721"/>
      <c r="C12" s="721"/>
      <c r="D12" s="721"/>
      <c r="E12" s="721"/>
      <c r="F12" s="721"/>
      <c r="G12" s="721"/>
      <c r="H12" s="721"/>
      <c r="I12" s="721"/>
      <c r="J12" s="721"/>
      <c r="K12" s="715"/>
      <c r="L12" s="715"/>
      <c r="M12" s="715"/>
      <c r="N12" s="715"/>
      <c r="O12" s="715"/>
      <c r="P12" s="715"/>
    </row>
    <row r="13" spans="1:16" x14ac:dyDescent="0.25">
      <c r="A13" s="715"/>
      <c r="B13" s="715"/>
      <c r="C13" s="715"/>
      <c r="D13" s="715"/>
      <c r="E13" s="715"/>
      <c r="F13" s="715"/>
      <c r="G13" s="715"/>
      <c r="H13" s="715"/>
      <c r="I13" s="715"/>
      <c r="J13" s="715"/>
      <c r="K13" s="715"/>
      <c r="L13" s="715"/>
      <c r="M13" s="715"/>
      <c r="N13" s="715"/>
      <c r="O13" s="715"/>
      <c r="P13" s="715"/>
    </row>
    <row r="14" spans="1:16" ht="15" customHeight="1" x14ac:dyDescent="0.25">
      <c r="A14" s="724" t="s">
        <v>1028</v>
      </c>
      <c r="B14" s="724"/>
      <c r="C14" s="724"/>
      <c r="D14" s="724"/>
      <c r="E14" s="724"/>
      <c r="F14" s="724"/>
      <c r="G14" s="724"/>
      <c r="H14" s="724"/>
      <c r="I14" s="724"/>
      <c r="J14" s="724"/>
      <c r="K14" s="715"/>
      <c r="L14" s="715"/>
      <c r="M14" s="715"/>
      <c r="N14" s="715"/>
      <c r="O14" s="715"/>
      <c r="P14" s="715"/>
    </row>
    <row r="15" spans="1:16" x14ac:dyDescent="0.25">
      <c r="A15" s="724"/>
      <c r="B15" s="724"/>
      <c r="C15" s="724"/>
      <c r="D15" s="724"/>
      <c r="E15" s="724"/>
      <c r="F15" s="724"/>
      <c r="G15" s="724"/>
      <c r="H15" s="724"/>
      <c r="I15" s="724"/>
      <c r="J15" s="724"/>
      <c r="K15" s="715"/>
      <c r="L15" s="715"/>
      <c r="M15" s="715"/>
      <c r="N15" s="715"/>
      <c r="O15" s="715"/>
      <c r="P15" s="715"/>
    </row>
    <row r="16" spans="1:16" x14ac:dyDescent="0.25">
      <c r="A16" s="724"/>
      <c r="B16" s="724"/>
      <c r="C16" s="724"/>
      <c r="D16" s="724"/>
      <c r="E16" s="724"/>
      <c r="F16" s="724"/>
      <c r="G16" s="724"/>
      <c r="H16" s="724"/>
      <c r="I16" s="724"/>
      <c r="J16" s="724"/>
      <c r="K16" s="715"/>
      <c r="L16" s="715"/>
      <c r="M16" s="715"/>
      <c r="N16" s="715"/>
      <c r="O16" s="715"/>
      <c r="P16" s="715"/>
    </row>
    <row r="17" spans="1:16" x14ac:dyDescent="0.25">
      <c r="A17" s="721" t="s">
        <v>995</v>
      </c>
      <c r="B17" s="721"/>
      <c r="C17" s="721"/>
      <c r="D17" s="721"/>
      <c r="E17" s="721"/>
      <c r="F17" s="721"/>
      <c r="G17" s="721"/>
      <c r="H17" s="721"/>
      <c r="I17" s="721"/>
      <c r="J17" s="721"/>
      <c r="K17" s="715"/>
      <c r="L17" s="715"/>
      <c r="M17" s="715"/>
      <c r="N17" s="715"/>
      <c r="O17" s="715"/>
      <c r="P17" s="715"/>
    </row>
    <row r="20" spans="1:16" x14ac:dyDescent="0.25">
      <c r="A20" s="716" t="s">
        <v>1032</v>
      </c>
    </row>
  </sheetData>
  <sheetProtection algorithmName="SHA-512" hashValue="a7RRQYQeKioH8awkfoDFRIO3IAn1XEArkwzU1itczCF85Rdsw6N/vtSD5seYd9PZnKlaeUCcJTGuCtEElV35mw==" saltValue="MNs8rk3MNp2c4H5BMFGD3Q==" spinCount="100000" sheet="1" objects="1" scenarios="1"/>
  <mergeCells count="6">
    <mergeCell ref="A17:J17"/>
    <mergeCell ref="A3:J4"/>
    <mergeCell ref="A6:J7"/>
    <mergeCell ref="A10:J11"/>
    <mergeCell ref="A12:J12"/>
    <mergeCell ref="A14:J1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68"/>
  <sheetViews>
    <sheetView showGridLines="0" zoomScaleNormal="100" workbookViewId="0">
      <selection activeCell="L21" sqref="L21"/>
    </sheetView>
  </sheetViews>
  <sheetFormatPr baseColWidth="10" defaultRowHeight="15" x14ac:dyDescent="0.25"/>
  <cols>
    <col min="1" max="1" width="3.42578125" customWidth="1"/>
    <col min="2" max="2" width="27.7109375" bestFit="1" customWidth="1"/>
    <col min="4" max="4" width="11.5703125" customWidth="1"/>
    <col min="5" max="5" width="1.85546875" customWidth="1"/>
    <col min="6" max="7" width="13.7109375" customWidth="1"/>
    <col min="8" max="8" width="1.85546875" customWidth="1"/>
    <col min="9" max="9" width="13.7109375" customWidth="1"/>
  </cols>
  <sheetData>
    <row r="1" spans="1:9" x14ac:dyDescent="0.25">
      <c r="A1" s="57"/>
      <c r="B1" s="29" t="str">
        <f>+'INFORMACIÓN GENERAL'!$A$4</f>
        <v>NOMBRE O RAZÓN SOCIAL:</v>
      </c>
      <c r="C1" s="197">
        <f>+'INFORMACIÓN GENERAL'!C4:I4</f>
        <v>0</v>
      </c>
      <c r="D1" s="198"/>
      <c r="E1" s="198"/>
      <c r="F1" s="198"/>
      <c r="G1" s="197"/>
      <c r="H1" s="197"/>
      <c r="I1" s="199" t="s">
        <v>1014</v>
      </c>
    </row>
    <row r="2" spans="1:9" x14ac:dyDescent="0.25">
      <c r="A2" s="57"/>
      <c r="B2" s="29" t="str">
        <f>+'INFORMACIÓN GENERAL'!$A$9</f>
        <v>FECHA DE ESTADOS FINANCIEROS:</v>
      </c>
      <c r="C2" s="183">
        <f>+'INFORMACIÓN GENERAL'!C9:D9</f>
        <v>43100</v>
      </c>
      <c r="D2" s="200">
        <v>1</v>
      </c>
      <c r="E2" s="198"/>
      <c r="F2" s="183"/>
      <c r="G2" s="57"/>
      <c r="H2" s="57"/>
      <c r="I2" s="57"/>
    </row>
    <row r="3" spans="1:9" ht="15.75" thickBot="1" x14ac:dyDescent="0.3">
      <c r="A3" s="201"/>
      <c r="B3" s="202"/>
      <c r="C3" s="202"/>
      <c r="D3" s="202"/>
      <c r="E3" s="202"/>
      <c r="F3" s="202"/>
      <c r="G3" s="57"/>
      <c r="H3" s="57"/>
      <c r="I3" s="57"/>
    </row>
    <row r="4" spans="1:9" x14ac:dyDescent="0.25">
      <c r="A4" s="201"/>
      <c r="B4" s="903" t="s">
        <v>322</v>
      </c>
      <c r="C4" s="904"/>
      <c r="D4" s="909" t="s">
        <v>323</v>
      </c>
      <c r="E4" s="910"/>
      <c r="F4" s="911"/>
      <c r="G4" s="909" t="s">
        <v>324</v>
      </c>
      <c r="H4" s="910"/>
      <c r="I4" s="911"/>
    </row>
    <row r="5" spans="1:9" x14ac:dyDescent="0.25">
      <c r="A5" s="201"/>
      <c r="B5" s="905"/>
      <c r="C5" s="906"/>
      <c r="D5" s="852">
        <f>DATE(YEAR($C$2)-$D$2,MONTH($C$2)+D2,DAY(1))</f>
        <v>42736</v>
      </c>
      <c r="E5" s="852">
        <f>DATE(YEAR($C$2)+E3,MONTH($C$2),DAY($C$2))</f>
        <v>43100</v>
      </c>
      <c r="F5" s="203">
        <f>+C2</f>
        <v>43100</v>
      </c>
      <c r="G5" s="852">
        <f>DATE(YEAR($C$2),(MONTH($C$2)+1)+G2,DAY(1))</f>
        <v>43101</v>
      </c>
      <c r="H5" s="852">
        <f>DATE(YEAR($C$2)+H3,MONTH($C$2),DAY($C$2))</f>
        <v>43100</v>
      </c>
      <c r="I5" s="203">
        <f>DATE(YEAR($C$2)+$D$2,MONTH($C$2),DAY($C$2))</f>
        <v>43465</v>
      </c>
    </row>
    <row r="6" spans="1:9" ht="15.75" thickBot="1" x14ac:dyDescent="0.3">
      <c r="A6" s="201"/>
      <c r="B6" s="907"/>
      <c r="C6" s="908"/>
      <c r="D6" s="912" t="s">
        <v>117</v>
      </c>
      <c r="E6" s="913"/>
      <c r="F6" s="204" t="s">
        <v>201</v>
      </c>
      <c r="G6" s="912" t="s">
        <v>117</v>
      </c>
      <c r="H6" s="913"/>
      <c r="I6" s="204" t="s">
        <v>201</v>
      </c>
    </row>
    <row r="7" spans="1:9" ht="15.75" thickBot="1" x14ac:dyDescent="0.3">
      <c r="A7" s="205"/>
      <c r="B7" s="918" t="s">
        <v>325</v>
      </c>
      <c r="C7" s="919"/>
      <c r="D7" s="919"/>
      <c r="E7" s="919"/>
      <c r="F7" s="919"/>
      <c r="G7" s="919"/>
      <c r="H7" s="919"/>
      <c r="I7" s="920"/>
    </row>
    <row r="8" spans="1:9" x14ac:dyDescent="0.25">
      <c r="A8" s="205"/>
      <c r="B8" s="921" t="s">
        <v>283</v>
      </c>
      <c r="C8" s="922"/>
      <c r="D8" s="923"/>
      <c r="E8" s="924"/>
      <c r="F8" s="206"/>
      <c r="G8" s="923"/>
      <c r="H8" s="924"/>
      <c r="I8" s="206"/>
    </row>
    <row r="9" spans="1:9" x14ac:dyDescent="0.25">
      <c r="A9" s="205"/>
      <c r="B9" s="914" t="s">
        <v>284</v>
      </c>
      <c r="C9" s="915"/>
      <c r="D9" s="916"/>
      <c r="E9" s="917"/>
      <c r="F9" s="207"/>
      <c r="G9" s="916"/>
      <c r="H9" s="917"/>
      <c r="I9" s="207"/>
    </row>
    <row r="10" spans="1:9" x14ac:dyDescent="0.25">
      <c r="A10" s="205"/>
      <c r="B10" s="914" t="s">
        <v>285</v>
      </c>
      <c r="C10" s="915"/>
      <c r="D10" s="916"/>
      <c r="E10" s="917"/>
      <c r="F10" s="207"/>
      <c r="G10" s="916"/>
      <c r="H10" s="917"/>
      <c r="I10" s="207"/>
    </row>
    <row r="11" spans="1:9" x14ac:dyDescent="0.25">
      <c r="A11" s="205"/>
      <c r="B11" s="914" t="s">
        <v>286</v>
      </c>
      <c r="C11" s="915"/>
      <c r="D11" s="916"/>
      <c r="E11" s="917"/>
      <c r="F11" s="207"/>
      <c r="G11" s="916"/>
      <c r="H11" s="917"/>
      <c r="I11" s="207"/>
    </row>
    <row r="12" spans="1:9" x14ac:dyDescent="0.25">
      <c r="A12" s="205"/>
      <c r="B12" s="914" t="s">
        <v>326</v>
      </c>
      <c r="C12" s="915"/>
      <c r="D12" s="916"/>
      <c r="E12" s="917"/>
      <c r="F12" s="207"/>
      <c r="G12" s="916"/>
      <c r="H12" s="917"/>
      <c r="I12" s="207"/>
    </row>
    <row r="13" spans="1:9" x14ac:dyDescent="0.25">
      <c r="A13" s="205"/>
      <c r="B13" s="914" t="s">
        <v>287</v>
      </c>
      <c r="C13" s="915"/>
      <c r="D13" s="916"/>
      <c r="E13" s="917"/>
      <c r="F13" s="207"/>
      <c r="G13" s="916"/>
      <c r="H13" s="917"/>
      <c r="I13" s="207"/>
    </row>
    <row r="14" spans="1:9" x14ac:dyDescent="0.25">
      <c r="A14" s="205"/>
      <c r="B14" s="914" t="s">
        <v>327</v>
      </c>
      <c r="C14" s="915"/>
      <c r="D14" s="916"/>
      <c r="E14" s="917"/>
      <c r="F14" s="207"/>
      <c r="G14" s="916"/>
      <c r="H14" s="917"/>
      <c r="I14" s="207"/>
    </row>
    <row r="15" spans="1:9" ht="15.75" thickBot="1" x14ac:dyDescent="0.3">
      <c r="A15" s="205"/>
      <c r="B15" s="925" t="s">
        <v>328</v>
      </c>
      <c r="C15" s="926"/>
      <c r="D15" s="927"/>
      <c r="E15" s="928"/>
      <c r="F15" s="208"/>
      <c r="G15" s="927"/>
      <c r="H15" s="928"/>
      <c r="I15" s="208"/>
    </row>
    <row r="16" spans="1:9" ht="15.75" thickBot="1" x14ac:dyDescent="0.3">
      <c r="A16" s="205"/>
      <c r="B16" s="937" t="s">
        <v>329</v>
      </c>
      <c r="C16" s="938"/>
      <c r="D16" s="939">
        <f>+SUM(F7:F15)</f>
        <v>0</v>
      </c>
      <c r="E16" s="940"/>
      <c r="F16" s="941"/>
      <c r="G16" s="939">
        <f>+SUM(I7:I15)</f>
        <v>0</v>
      </c>
      <c r="H16" s="940"/>
      <c r="I16" s="941"/>
    </row>
    <row r="17" spans="1:9" x14ac:dyDescent="0.25">
      <c r="A17" s="205"/>
      <c r="B17" s="942" t="s">
        <v>330</v>
      </c>
      <c r="C17" s="943"/>
      <c r="D17" s="944"/>
      <c r="E17" s="945"/>
      <c r="F17" s="946"/>
      <c r="G17" s="944"/>
      <c r="H17" s="945"/>
      <c r="I17" s="946"/>
    </row>
    <row r="18" spans="1:9" x14ac:dyDescent="0.25">
      <c r="A18" s="205"/>
      <c r="B18" s="914" t="s">
        <v>331</v>
      </c>
      <c r="C18" s="915"/>
      <c r="D18" s="929"/>
      <c r="E18" s="930"/>
      <c r="F18" s="931"/>
      <c r="G18" s="929"/>
      <c r="H18" s="930"/>
      <c r="I18" s="931"/>
    </row>
    <row r="19" spans="1:9" ht="15.75" thickBot="1" x14ac:dyDescent="0.3">
      <c r="A19" s="205"/>
      <c r="B19" s="932" t="s">
        <v>332</v>
      </c>
      <c r="C19" s="933"/>
      <c r="D19" s="934"/>
      <c r="E19" s="935"/>
      <c r="F19" s="936"/>
      <c r="G19" s="934"/>
      <c r="H19" s="935"/>
      <c r="I19" s="936"/>
    </row>
    <row r="20" spans="1:9" ht="15.75" thickBot="1" x14ac:dyDescent="0.3">
      <c r="A20" s="205"/>
      <c r="B20" s="937" t="s">
        <v>333</v>
      </c>
      <c r="C20" s="938"/>
      <c r="D20" s="939">
        <f>+SUM(D17:F19)</f>
        <v>0</v>
      </c>
      <c r="E20" s="940"/>
      <c r="F20" s="941"/>
      <c r="G20" s="939">
        <f>+SUM(G17:I19)</f>
        <v>0</v>
      </c>
      <c r="H20" s="940"/>
      <c r="I20" s="941"/>
    </row>
    <row r="21" spans="1:9" ht="15.75" thickBot="1" x14ac:dyDescent="0.3">
      <c r="A21" s="209"/>
      <c r="B21" s="958" t="s">
        <v>334</v>
      </c>
      <c r="C21" s="959"/>
      <c r="D21" s="960">
        <f>+D16+D20</f>
        <v>0</v>
      </c>
      <c r="E21" s="961"/>
      <c r="F21" s="962"/>
      <c r="G21" s="960">
        <f>+G16+G20</f>
        <v>0</v>
      </c>
      <c r="H21" s="961"/>
      <c r="I21" s="962"/>
    </row>
    <row r="22" spans="1:9" ht="15.75" thickBot="1" x14ac:dyDescent="0.3">
      <c r="A22" s="205"/>
      <c r="B22" s="947" t="s">
        <v>335</v>
      </c>
      <c r="C22" s="948"/>
      <c r="D22" s="948"/>
      <c r="E22" s="948"/>
      <c r="F22" s="948"/>
      <c r="G22" s="948"/>
      <c r="H22" s="948"/>
      <c r="I22" s="949"/>
    </row>
    <row r="23" spans="1:9" x14ac:dyDescent="0.25">
      <c r="A23" s="205"/>
      <c r="B23" s="942" t="s">
        <v>336</v>
      </c>
      <c r="C23" s="950"/>
      <c r="D23" s="951">
        <v>0</v>
      </c>
      <c r="E23" s="952"/>
      <c r="F23" s="206"/>
      <c r="G23" s="953"/>
      <c r="H23" s="924"/>
      <c r="I23" s="206"/>
    </row>
    <row r="24" spans="1:9" x14ac:dyDescent="0.25">
      <c r="A24" s="205"/>
      <c r="B24" s="914" t="s">
        <v>337</v>
      </c>
      <c r="C24" s="954"/>
      <c r="D24" s="955"/>
      <c r="E24" s="956"/>
      <c r="F24" s="207"/>
      <c r="G24" s="957"/>
      <c r="H24" s="917"/>
      <c r="I24" s="207"/>
    </row>
    <row r="25" spans="1:9" x14ac:dyDescent="0.25">
      <c r="A25" s="205"/>
      <c r="B25" s="914" t="s">
        <v>338</v>
      </c>
      <c r="C25" s="954"/>
      <c r="D25" s="955"/>
      <c r="E25" s="956"/>
      <c r="F25" s="207"/>
      <c r="G25" s="957"/>
      <c r="H25" s="917"/>
      <c r="I25" s="207"/>
    </row>
    <row r="26" spans="1:9" x14ac:dyDescent="0.25">
      <c r="A26" s="205"/>
      <c r="B26" s="914" t="s">
        <v>339</v>
      </c>
      <c r="C26" s="954"/>
      <c r="D26" s="955"/>
      <c r="E26" s="956"/>
      <c r="F26" s="207"/>
      <c r="G26" s="957"/>
      <c r="H26" s="917"/>
      <c r="I26" s="207"/>
    </row>
    <row r="27" spans="1:9" x14ac:dyDescent="0.25">
      <c r="A27" s="205"/>
      <c r="B27" s="914" t="s">
        <v>340</v>
      </c>
      <c r="C27" s="954"/>
      <c r="D27" s="955"/>
      <c r="E27" s="956"/>
      <c r="F27" s="963"/>
      <c r="G27" s="964"/>
      <c r="H27" s="956"/>
      <c r="I27" s="963"/>
    </row>
    <row r="28" spans="1:9" x14ac:dyDescent="0.25">
      <c r="A28" s="205"/>
      <c r="B28" s="914" t="s">
        <v>341</v>
      </c>
      <c r="C28" s="954"/>
      <c r="D28" s="955"/>
      <c r="E28" s="956"/>
      <c r="F28" s="963"/>
      <c r="G28" s="964"/>
      <c r="H28" s="956"/>
      <c r="I28" s="963"/>
    </row>
    <row r="29" spans="1:9" x14ac:dyDescent="0.25">
      <c r="A29" s="205"/>
      <c r="B29" s="914" t="s">
        <v>342</v>
      </c>
      <c r="C29" s="954"/>
      <c r="D29" s="955"/>
      <c r="E29" s="956"/>
      <c r="F29" s="963"/>
      <c r="G29" s="964"/>
      <c r="H29" s="956"/>
      <c r="I29" s="963"/>
    </row>
    <row r="30" spans="1:9" x14ac:dyDescent="0.25">
      <c r="A30" s="205"/>
      <c r="B30" s="914" t="s">
        <v>343</v>
      </c>
      <c r="C30" s="954"/>
      <c r="D30" s="955"/>
      <c r="E30" s="956"/>
      <c r="F30" s="963"/>
      <c r="G30" s="964"/>
      <c r="H30" s="956"/>
      <c r="I30" s="963"/>
    </row>
    <row r="31" spans="1:9" x14ac:dyDescent="0.25">
      <c r="A31" s="205"/>
      <c r="B31" s="914" t="s">
        <v>344</v>
      </c>
      <c r="C31" s="954"/>
      <c r="D31" s="955"/>
      <c r="E31" s="956"/>
      <c r="F31" s="963"/>
      <c r="G31" s="964"/>
      <c r="H31" s="956"/>
      <c r="I31" s="963"/>
    </row>
    <row r="32" spans="1:9" x14ac:dyDescent="0.25">
      <c r="A32" s="205"/>
      <c r="B32" s="914" t="s">
        <v>345</v>
      </c>
      <c r="C32" s="954"/>
      <c r="D32" s="955"/>
      <c r="E32" s="956"/>
      <c r="F32" s="963"/>
      <c r="G32" s="964"/>
      <c r="H32" s="956"/>
      <c r="I32" s="963"/>
    </row>
    <row r="33" spans="1:9" x14ac:dyDescent="0.25">
      <c r="A33" s="205"/>
      <c r="B33" s="914" t="s">
        <v>346</v>
      </c>
      <c r="C33" s="954"/>
      <c r="D33" s="955"/>
      <c r="E33" s="956"/>
      <c r="F33" s="963"/>
      <c r="G33" s="964"/>
      <c r="H33" s="956"/>
      <c r="I33" s="963"/>
    </row>
    <row r="34" spans="1:9" x14ac:dyDescent="0.25">
      <c r="A34" s="205"/>
      <c r="B34" s="914" t="s">
        <v>347</v>
      </c>
      <c r="C34" s="954"/>
      <c r="D34" s="955"/>
      <c r="E34" s="956"/>
      <c r="F34" s="963"/>
      <c r="G34" s="964"/>
      <c r="H34" s="956"/>
      <c r="I34" s="963"/>
    </row>
    <row r="35" spans="1:9" x14ac:dyDescent="0.25">
      <c r="A35" s="205"/>
      <c r="B35" s="914" t="s">
        <v>348</v>
      </c>
      <c r="C35" s="954"/>
      <c r="D35" s="955"/>
      <c r="E35" s="956"/>
      <c r="F35" s="963"/>
      <c r="G35" s="964"/>
      <c r="H35" s="956"/>
      <c r="I35" s="963"/>
    </row>
    <row r="36" spans="1:9" x14ac:dyDescent="0.25">
      <c r="A36" s="205"/>
      <c r="B36" s="914" t="s">
        <v>349</v>
      </c>
      <c r="C36" s="954"/>
      <c r="D36" s="955"/>
      <c r="E36" s="956"/>
      <c r="F36" s="963"/>
      <c r="G36" s="964"/>
      <c r="H36" s="956"/>
      <c r="I36" s="963"/>
    </row>
    <row r="37" spans="1:9" x14ac:dyDescent="0.25">
      <c r="A37" s="205"/>
      <c r="B37" s="914" t="s">
        <v>350</v>
      </c>
      <c r="C37" s="954"/>
      <c r="D37" s="955"/>
      <c r="E37" s="956"/>
      <c r="F37" s="963"/>
      <c r="G37" s="964"/>
      <c r="H37" s="956"/>
      <c r="I37" s="963"/>
    </row>
    <row r="38" spans="1:9" x14ac:dyDescent="0.25">
      <c r="A38" s="205"/>
      <c r="B38" s="914" t="s">
        <v>351</v>
      </c>
      <c r="C38" s="954"/>
      <c r="D38" s="955"/>
      <c r="E38" s="956"/>
      <c r="F38" s="963"/>
      <c r="G38" s="964"/>
      <c r="H38" s="956"/>
      <c r="I38" s="963"/>
    </row>
    <row r="39" spans="1:9" x14ac:dyDescent="0.25">
      <c r="A39" s="205"/>
      <c r="B39" s="914" t="s">
        <v>352</v>
      </c>
      <c r="C39" s="954"/>
      <c r="D39" s="955"/>
      <c r="E39" s="956"/>
      <c r="F39" s="963"/>
      <c r="G39" s="964"/>
      <c r="H39" s="956"/>
      <c r="I39" s="963"/>
    </row>
    <row r="40" spans="1:9" x14ac:dyDescent="0.25">
      <c r="A40" s="205"/>
      <c r="B40" s="914" t="s">
        <v>353</v>
      </c>
      <c r="C40" s="954"/>
      <c r="D40" s="955"/>
      <c r="E40" s="956"/>
      <c r="F40" s="963"/>
      <c r="G40" s="964"/>
      <c r="H40" s="956"/>
      <c r="I40" s="963"/>
    </row>
    <row r="41" spans="1:9" x14ac:dyDescent="0.25">
      <c r="A41" s="205"/>
      <c r="B41" s="914" t="s">
        <v>354</v>
      </c>
      <c r="C41" s="954"/>
      <c r="D41" s="955"/>
      <c r="E41" s="956"/>
      <c r="F41" s="963"/>
      <c r="G41" s="964"/>
      <c r="H41" s="956"/>
      <c r="I41" s="963"/>
    </row>
    <row r="42" spans="1:9" ht="15.75" thickBot="1" x14ac:dyDescent="0.3">
      <c r="A42" s="205"/>
      <c r="B42" s="932" t="s">
        <v>355</v>
      </c>
      <c r="C42" s="968"/>
      <c r="D42" s="969"/>
      <c r="E42" s="970"/>
      <c r="F42" s="971"/>
      <c r="G42" s="972"/>
      <c r="H42" s="970"/>
      <c r="I42" s="971"/>
    </row>
    <row r="43" spans="1:9" ht="15.75" thickBot="1" x14ac:dyDescent="0.3">
      <c r="A43" s="205"/>
      <c r="B43" s="937" t="s">
        <v>356</v>
      </c>
      <c r="C43" s="938"/>
      <c r="D43" s="965">
        <f>+SUM(F23:F26)+SUM(D27:F42)</f>
        <v>0</v>
      </c>
      <c r="E43" s="966"/>
      <c r="F43" s="967"/>
      <c r="G43" s="965">
        <f>+SUM(I23:I26)+SUM(G27:I42)</f>
        <v>0</v>
      </c>
      <c r="H43" s="966"/>
      <c r="I43" s="967"/>
    </row>
    <row r="44" spans="1:9" x14ac:dyDescent="0.25">
      <c r="A44" s="205"/>
      <c r="B44" s="942" t="s">
        <v>357</v>
      </c>
      <c r="C44" s="943"/>
      <c r="D44" s="944"/>
      <c r="E44" s="945"/>
      <c r="F44" s="946"/>
      <c r="G44" s="944"/>
      <c r="H44" s="945"/>
      <c r="I44" s="946"/>
    </row>
    <row r="45" spans="1:9" x14ac:dyDescent="0.25">
      <c r="A45" s="205"/>
      <c r="B45" s="914" t="s">
        <v>358</v>
      </c>
      <c r="C45" s="915"/>
      <c r="D45" s="929"/>
      <c r="E45" s="930"/>
      <c r="F45" s="931"/>
      <c r="G45" s="929"/>
      <c r="H45" s="930"/>
      <c r="I45" s="931"/>
    </row>
    <row r="46" spans="1:9" ht="15.75" thickBot="1" x14ac:dyDescent="0.3">
      <c r="A46" s="205"/>
      <c r="B46" s="932" t="s">
        <v>359</v>
      </c>
      <c r="C46" s="933"/>
      <c r="D46" s="934"/>
      <c r="E46" s="935"/>
      <c r="F46" s="936"/>
      <c r="G46" s="934"/>
      <c r="H46" s="935"/>
      <c r="I46" s="936"/>
    </row>
    <row r="47" spans="1:9" ht="15.75" thickBot="1" x14ac:dyDescent="0.3">
      <c r="A47" s="205"/>
      <c r="B47" s="937" t="s">
        <v>360</v>
      </c>
      <c r="C47" s="938"/>
      <c r="D47" s="939">
        <f>+SUM(D44:F46)</f>
        <v>0</v>
      </c>
      <c r="E47" s="940"/>
      <c r="F47" s="941"/>
      <c r="G47" s="939">
        <f>+SUM(G44:I46)</f>
        <v>0</v>
      </c>
      <c r="H47" s="940"/>
      <c r="I47" s="941"/>
    </row>
    <row r="48" spans="1:9" ht="15.75" thickBot="1" x14ac:dyDescent="0.3">
      <c r="A48" s="209"/>
      <c r="B48" s="973" t="s">
        <v>361</v>
      </c>
      <c r="C48" s="974"/>
      <c r="D48" s="975">
        <f>+D43+D47</f>
        <v>0</v>
      </c>
      <c r="E48" s="976"/>
      <c r="F48" s="977"/>
      <c r="G48" s="975">
        <f>+G43+G47</f>
        <v>0</v>
      </c>
      <c r="H48" s="976"/>
      <c r="I48" s="977"/>
    </row>
    <row r="49" spans="1:9" x14ac:dyDescent="0.25">
      <c r="A49" s="205"/>
      <c r="B49" s="921" t="s">
        <v>362</v>
      </c>
      <c r="C49" s="978"/>
      <c r="D49" s="951"/>
      <c r="E49" s="952"/>
      <c r="F49" s="979"/>
      <c r="G49" s="980"/>
      <c r="H49" s="952"/>
      <c r="I49" s="979"/>
    </row>
    <row r="50" spans="1:9" x14ac:dyDescent="0.25">
      <c r="A50" s="205"/>
      <c r="B50" s="914" t="s">
        <v>363</v>
      </c>
      <c r="C50" s="954"/>
      <c r="D50" s="955"/>
      <c r="E50" s="956"/>
      <c r="F50" s="963"/>
      <c r="G50" s="964"/>
      <c r="H50" s="956"/>
      <c r="I50" s="963"/>
    </row>
    <row r="51" spans="1:9" x14ac:dyDescent="0.25">
      <c r="A51" s="205"/>
      <c r="B51" s="914" t="s">
        <v>364</v>
      </c>
      <c r="C51" s="954"/>
      <c r="D51" s="955"/>
      <c r="E51" s="956"/>
      <c r="F51" s="963"/>
      <c r="G51" s="964"/>
      <c r="H51" s="956"/>
      <c r="I51" s="963"/>
    </row>
    <row r="52" spans="1:9" x14ac:dyDescent="0.25">
      <c r="A52" s="205"/>
      <c r="B52" s="914" t="s">
        <v>365</v>
      </c>
      <c r="C52" s="954"/>
      <c r="D52" s="955"/>
      <c r="E52" s="956"/>
      <c r="F52" s="963"/>
      <c r="G52" s="964"/>
      <c r="H52" s="956"/>
      <c r="I52" s="963"/>
    </row>
    <row r="53" spans="1:9" x14ac:dyDescent="0.25">
      <c r="A53" s="205"/>
      <c r="B53" s="914" t="s">
        <v>366</v>
      </c>
      <c r="C53" s="954"/>
      <c r="D53" s="955"/>
      <c r="E53" s="956"/>
      <c r="F53" s="963"/>
      <c r="G53" s="964"/>
      <c r="H53" s="956"/>
      <c r="I53" s="963"/>
    </row>
    <row r="54" spans="1:9" x14ac:dyDescent="0.25">
      <c r="A54" s="205"/>
      <c r="B54" s="914" t="s">
        <v>367</v>
      </c>
      <c r="C54" s="954"/>
      <c r="D54" s="955"/>
      <c r="E54" s="956"/>
      <c r="F54" s="963"/>
      <c r="G54" s="964"/>
      <c r="H54" s="956"/>
      <c r="I54" s="963"/>
    </row>
    <row r="55" spans="1:9" ht="15.75" thickBot="1" x14ac:dyDescent="0.3">
      <c r="A55" s="205"/>
      <c r="B55" s="932" t="s">
        <v>368</v>
      </c>
      <c r="C55" s="968"/>
      <c r="D55" s="981"/>
      <c r="E55" s="982"/>
      <c r="F55" s="983"/>
      <c r="G55" s="984"/>
      <c r="H55" s="982"/>
      <c r="I55" s="983"/>
    </row>
    <row r="56" spans="1:9" ht="15.75" thickBot="1" x14ac:dyDescent="0.3">
      <c r="A56" s="209"/>
      <c r="B56" s="958" t="s">
        <v>369</v>
      </c>
      <c r="C56" s="985"/>
      <c r="D56" s="986">
        <f>+D21-D48+SUM(D49:F50)-SUM(D51:F55)</f>
        <v>0</v>
      </c>
      <c r="E56" s="987"/>
      <c r="F56" s="988"/>
      <c r="G56" s="986">
        <f>+G21-G48+SUM(G49:I50)-SUM(G51:I55)</f>
        <v>0</v>
      </c>
      <c r="H56" s="987"/>
      <c r="I56" s="988"/>
    </row>
    <row r="57" spans="1:9" ht="15.75" thickBot="1" x14ac:dyDescent="0.3">
      <c r="A57" s="205"/>
      <c r="B57" s="993"/>
      <c r="C57" s="993"/>
      <c r="D57" s="205"/>
      <c r="E57" s="205"/>
      <c r="F57" s="205"/>
      <c r="G57" s="205"/>
      <c r="H57" s="205"/>
      <c r="I57" s="205"/>
    </row>
    <row r="58" spans="1:9" x14ac:dyDescent="0.25">
      <c r="A58" s="205"/>
      <c r="B58" s="994" t="s">
        <v>370</v>
      </c>
      <c r="C58" s="995"/>
      <c r="D58" s="995"/>
      <c r="E58" s="995"/>
      <c r="F58" s="995"/>
      <c r="G58" s="995"/>
      <c r="H58" s="995"/>
      <c r="I58" s="996"/>
    </row>
    <row r="59" spans="1:9" x14ac:dyDescent="0.25">
      <c r="A59" s="205"/>
      <c r="B59" s="997"/>
      <c r="C59" s="998"/>
      <c r="D59" s="998"/>
      <c r="E59" s="998"/>
      <c r="F59" s="998"/>
      <c r="G59" s="998"/>
      <c r="H59" s="998"/>
      <c r="I59" s="999"/>
    </row>
    <row r="60" spans="1:9" x14ac:dyDescent="0.25">
      <c r="A60" s="205"/>
      <c r="B60" s="997"/>
      <c r="C60" s="998"/>
      <c r="D60" s="998"/>
      <c r="E60" s="998"/>
      <c r="F60" s="998"/>
      <c r="G60" s="998"/>
      <c r="H60" s="998"/>
      <c r="I60" s="999"/>
    </row>
    <row r="61" spans="1:9" x14ac:dyDescent="0.25">
      <c r="A61" s="205"/>
      <c r="B61" s="997"/>
      <c r="C61" s="998"/>
      <c r="D61" s="998"/>
      <c r="E61" s="998"/>
      <c r="F61" s="998"/>
      <c r="G61" s="998"/>
      <c r="H61" s="998"/>
      <c r="I61" s="999"/>
    </row>
    <row r="62" spans="1:9" x14ac:dyDescent="0.25">
      <c r="A62" s="205"/>
      <c r="B62" s="997"/>
      <c r="C62" s="998"/>
      <c r="D62" s="998"/>
      <c r="E62" s="998"/>
      <c r="F62" s="998"/>
      <c r="G62" s="998"/>
      <c r="H62" s="998"/>
      <c r="I62" s="999"/>
    </row>
    <row r="63" spans="1:9" ht="15.75" thickBot="1" x14ac:dyDescent="0.3">
      <c r="A63" s="205"/>
      <c r="B63" s="989"/>
      <c r="C63" s="990"/>
      <c r="D63" s="990"/>
      <c r="E63" s="990"/>
      <c r="F63" s="990"/>
      <c r="G63" s="990"/>
      <c r="H63" s="990"/>
      <c r="I63" s="991"/>
    </row>
    <row r="64" spans="1:9" x14ac:dyDescent="0.25">
      <c r="A64" s="205"/>
      <c r="B64" s="992" t="s">
        <v>371</v>
      </c>
      <c r="C64" s="992"/>
      <c r="D64" s="992"/>
      <c r="E64" s="992"/>
      <c r="F64" s="992"/>
      <c r="G64" s="992"/>
      <c r="H64" s="992"/>
      <c r="I64" s="992"/>
    </row>
    <row r="65" spans="1:9" x14ac:dyDescent="0.25">
      <c r="A65" s="205"/>
      <c r="B65" s="992"/>
      <c r="C65" s="992"/>
      <c r="D65" s="992"/>
      <c r="E65" s="992"/>
      <c r="F65" s="992"/>
      <c r="G65" s="992"/>
      <c r="H65" s="992"/>
      <c r="I65" s="992"/>
    </row>
    <row r="66" spans="1:9" x14ac:dyDescent="0.25">
      <c r="A66" s="205"/>
      <c r="B66" s="992" t="s">
        <v>372</v>
      </c>
      <c r="C66" s="992"/>
      <c r="D66" s="992"/>
      <c r="E66" s="992"/>
      <c r="F66" s="992"/>
      <c r="G66" s="992"/>
      <c r="H66" s="992"/>
      <c r="I66" s="992"/>
    </row>
    <row r="67" spans="1:9" x14ac:dyDescent="0.25">
      <c r="A67" s="205"/>
      <c r="B67" s="992"/>
      <c r="C67" s="992"/>
      <c r="D67" s="992"/>
      <c r="E67" s="992"/>
      <c r="F67" s="992"/>
      <c r="G67" s="992"/>
      <c r="H67" s="992"/>
      <c r="I67" s="992"/>
    </row>
    <row r="68" spans="1:9" x14ac:dyDescent="0.25">
      <c r="A68" s="205"/>
      <c r="B68" s="992"/>
      <c r="C68" s="992"/>
      <c r="D68" s="992"/>
      <c r="E68" s="992"/>
      <c r="F68" s="992"/>
      <c r="G68" s="992"/>
      <c r="H68" s="992"/>
      <c r="I68" s="992"/>
    </row>
  </sheetData>
  <sheetProtection password="C993" sheet="1" objects="1" scenarios="1"/>
  <mergeCells count="162">
    <mergeCell ref="B63:I63"/>
    <mergeCell ref="B64:I65"/>
    <mergeCell ref="B66:I68"/>
    <mergeCell ref="B57:C57"/>
    <mergeCell ref="B58:I58"/>
    <mergeCell ref="B59:I59"/>
    <mergeCell ref="B60:I60"/>
    <mergeCell ref="B61:I61"/>
    <mergeCell ref="B62:I62"/>
    <mergeCell ref="B55:C55"/>
    <mergeCell ref="D55:F55"/>
    <mergeCell ref="G55:I55"/>
    <mergeCell ref="B56:C56"/>
    <mergeCell ref="D56:F56"/>
    <mergeCell ref="G56:I56"/>
    <mergeCell ref="B53:C53"/>
    <mergeCell ref="D53:F53"/>
    <mergeCell ref="G53:I53"/>
    <mergeCell ref="B54:C54"/>
    <mergeCell ref="D54:F54"/>
    <mergeCell ref="G54:I54"/>
    <mergeCell ref="B51:C51"/>
    <mergeCell ref="D51:F51"/>
    <mergeCell ref="G51:I51"/>
    <mergeCell ref="B52:C52"/>
    <mergeCell ref="D52:F52"/>
    <mergeCell ref="G52:I52"/>
    <mergeCell ref="B49:C49"/>
    <mergeCell ref="D49:F49"/>
    <mergeCell ref="G49:I49"/>
    <mergeCell ref="B50:C50"/>
    <mergeCell ref="D50:F50"/>
    <mergeCell ref="G50:I50"/>
    <mergeCell ref="B47:C47"/>
    <mergeCell ref="D47:F47"/>
    <mergeCell ref="G47:I47"/>
    <mergeCell ref="B48:C48"/>
    <mergeCell ref="D48:F48"/>
    <mergeCell ref="G48:I48"/>
    <mergeCell ref="B45:C45"/>
    <mergeCell ref="D45:F45"/>
    <mergeCell ref="G45:I45"/>
    <mergeCell ref="B46:C46"/>
    <mergeCell ref="D46:F46"/>
    <mergeCell ref="G46:I46"/>
    <mergeCell ref="B43:C43"/>
    <mergeCell ref="D43:F43"/>
    <mergeCell ref="G43:I43"/>
    <mergeCell ref="B44:C44"/>
    <mergeCell ref="D44:F44"/>
    <mergeCell ref="G44:I44"/>
    <mergeCell ref="B41:C41"/>
    <mergeCell ref="D41:F41"/>
    <mergeCell ref="G41:I41"/>
    <mergeCell ref="B42:C42"/>
    <mergeCell ref="D42:F42"/>
    <mergeCell ref="G42:I42"/>
    <mergeCell ref="B39:C39"/>
    <mergeCell ref="D39:F39"/>
    <mergeCell ref="G39:I39"/>
    <mergeCell ref="B40:C40"/>
    <mergeCell ref="D40:F40"/>
    <mergeCell ref="G40:I40"/>
    <mergeCell ref="B37:C37"/>
    <mergeCell ref="D37:F37"/>
    <mergeCell ref="G37:I37"/>
    <mergeCell ref="B38:C38"/>
    <mergeCell ref="D38:F38"/>
    <mergeCell ref="G38:I38"/>
    <mergeCell ref="B35:C35"/>
    <mergeCell ref="D35:F35"/>
    <mergeCell ref="G35:I35"/>
    <mergeCell ref="B36:C36"/>
    <mergeCell ref="D36:F36"/>
    <mergeCell ref="G36:I36"/>
    <mergeCell ref="B33:C33"/>
    <mergeCell ref="D33:F33"/>
    <mergeCell ref="G33:I33"/>
    <mergeCell ref="B34:C34"/>
    <mergeCell ref="D34:F34"/>
    <mergeCell ref="G34:I34"/>
    <mergeCell ref="B31:C31"/>
    <mergeCell ref="D31:F31"/>
    <mergeCell ref="G31:I31"/>
    <mergeCell ref="B32:C32"/>
    <mergeCell ref="D32:F32"/>
    <mergeCell ref="G32:I32"/>
    <mergeCell ref="B29:C29"/>
    <mergeCell ref="D29:F29"/>
    <mergeCell ref="G29:I29"/>
    <mergeCell ref="B30:C30"/>
    <mergeCell ref="D30:F30"/>
    <mergeCell ref="G30:I30"/>
    <mergeCell ref="B27:C27"/>
    <mergeCell ref="D27:F27"/>
    <mergeCell ref="G27:I27"/>
    <mergeCell ref="B28:C28"/>
    <mergeCell ref="D28:F28"/>
    <mergeCell ref="G28:I28"/>
    <mergeCell ref="B25:C25"/>
    <mergeCell ref="D25:E25"/>
    <mergeCell ref="G25:H25"/>
    <mergeCell ref="B26:C26"/>
    <mergeCell ref="D26:E26"/>
    <mergeCell ref="G26:H26"/>
    <mergeCell ref="B22:I22"/>
    <mergeCell ref="B23:C23"/>
    <mergeCell ref="D23:E23"/>
    <mergeCell ref="G23:H23"/>
    <mergeCell ref="B24:C24"/>
    <mergeCell ref="D24:E24"/>
    <mergeCell ref="G24:H24"/>
    <mergeCell ref="B20:C20"/>
    <mergeCell ref="D20:F20"/>
    <mergeCell ref="G20:I20"/>
    <mergeCell ref="B21:C21"/>
    <mergeCell ref="D21:F21"/>
    <mergeCell ref="G21:I21"/>
    <mergeCell ref="B18:C18"/>
    <mergeCell ref="D18:F18"/>
    <mergeCell ref="G18:I18"/>
    <mergeCell ref="B19:C19"/>
    <mergeCell ref="D19:F19"/>
    <mergeCell ref="G19:I19"/>
    <mergeCell ref="B16:C16"/>
    <mergeCell ref="D16:F16"/>
    <mergeCell ref="G16:I16"/>
    <mergeCell ref="B17:C17"/>
    <mergeCell ref="D17:F17"/>
    <mergeCell ref="G17:I17"/>
    <mergeCell ref="B14:C14"/>
    <mergeCell ref="D14:E14"/>
    <mergeCell ref="G14:H14"/>
    <mergeCell ref="B15:C15"/>
    <mergeCell ref="D15:E15"/>
    <mergeCell ref="G15:H15"/>
    <mergeCell ref="B12:C12"/>
    <mergeCell ref="D12:E12"/>
    <mergeCell ref="G12:H12"/>
    <mergeCell ref="B13:C13"/>
    <mergeCell ref="D13:E13"/>
    <mergeCell ref="G13:H13"/>
    <mergeCell ref="B11:C11"/>
    <mergeCell ref="D11:E11"/>
    <mergeCell ref="G11:H11"/>
    <mergeCell ref="B7:I7"/>
    <mergeCell ref="B8:C8"/>
    <mergeCell ref="D8:E8"/>
    <mergeCell ref="G8:H8"/>
    <mergeCell ref="B9:C9"/>
    <mergeCell ref="D9:E9"/>
    <mergeCell ref="G9:H9"/>
    <mergeCell ref="B4:C6"/>
    <mergeCell ref="D4:F4"/>
    <mergeCell ref="G4:I4"/>
    <mergeCell ref="D5:E5"/>
    <mergeCell ref="G5:H5"/>
    <mergeCell ref="D6:E6"/>
    <mergeCell ref="G6:H6"/>
    <mergeCell ref="B10:C10"/>
    <mergeCell ref="D10:E10"/>
    <mergeCell ref="G10:H10"/>
  </mergeCells>
  <printOptions horizontalCentered="1"/>
  <pageMargins left="0.70866141732283472" right="0.70866141732283472" top="0.74803149606299213" bottom="0.74803149606299213" header="0.31496062992125984" footer="0.31496062992125984"/>
  <pageSetup paperSize="9" scale="73" orientation="portrait" r:id="rId1"/>
  <headerFooter>
    <oddFooter>&amp;L_________________________________
                    Firma Empresa&amp;R__________________________________
Inicialización Contador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topLeftCell="A37" zoomScaleNormal="100" workbookViewId="0">
      <selection activeCell="G58" sqref="G58"/>
    </sheetView>
  </sheetViews>
  <sheetFormatPr baseColWidth="10" defaultRowHeight="15" x14ac:dyDescent="0.25"/>
  <cols>
    <col min="1" max="1" width="3.140625" customWidth="1"/>
    <col min="2" max="2" width="10.28515625" customWidth="1"/>
    <col min="3" max="3" width="18.5703125" customWidth="1"/>
    <col min="4" max="4" width="23.7109375" customWidth="1"/>
    <col min="5" max="10" width="15.7109375" customWidth="1"/>
  </cols>
  <sheetData>
    <row r="1" spans="1:10" x14ac:dyDescent="0.25">
      <c r="A1" s="134"/>
      <c r="B1" s="95" t="str">
        <f>+'INFORMACIÓN GENERAL'!$A$4</f>
        <v>NOMBRE O RAZÓN SOCIAL:</v>
      </c>
      <c r="C1" s="98"/>
      <c r="D1" s="98"/>
      <c r="E1" s="210">
        <f>+'DETALLE DE ING. Y EGR. AGRO'!C1</f>
        <v>0</v>
      </c>
      <c r="F1" s="58"/>
      <c r="G1" s="58"/>
      <c r="H1" s="134"/>
      <c r="I1" s="322" t="s">
        <v>1015</v>
      </c>
      <c r="J1" s="211"/>
    </row>
    <row r="2" spans="1:10" x14ac:dyDescent="0.25">
      <c r="A2" s="134"/>
      <c r="B2" s="95" t="str">
        <f>+'INFORMACIÓN GENERAL'!$A$9</f>
        <v>FECHA DE ESTADOS FINANCIEROS:</v>
      </c>
      <c r="C2" s="96"/>
      <c r="D2" s="58"/>
      <c r="E2" s="212">
        <f>+'DETALLE DE ING. Y EGR. AGRO'!C2</f>
        <v>43100</v>
      </c>
      <c r="F2" s="58"/>
      <c r="G2" s="58"/>
      <c r="H2" s="58"/>
      <c r="I2" s="58"/>
      <c r="J2" s="134"/>
    </row>
    <row r="3" spans="1:10" x14ac:dyDescent="0.25">
      <c r="A3" s="134"/>
      <c r="B3" s="213"/>
      <c r="C3" s="96"/>
      <c r="D3" s="58"/>
      <c r="E3" s="212"/>
      <c r="F3" s="58"/>
      <c r="G3" s="58"/>
      <c r="H3" s="58"/>
      <c r="I3" s="58"/>
      <c r="J3" s="134"/>
    </row>
    <row r="4" spans="1:10" x14ac:dyDescent="0.25">
      <c r="A4" s="134"/>
      <c r="B4" s="93" t="s">
        <v>373</v>
      </c>
      <c r="C4" s="93"/>
      <c r="D4" s="93"/>
      <c r="E4" s="93"/>
      <c r="F4" s="93"/>
      <c r="G4" s="93"/>
      <c r="H4" s="93"/>
      <c r="I4" s="93"/>
      <c r="J4" s="134"/>
    </row>
    <row r="5" spans="1:10" ht="15.75" thickBot="1" x14ac:dyDescent="0.3">
      <c r="A5" s="134"/>
      <c r="B5" s="214"/>
      <c r="C5" s="214"/>
      <c r="D5" s="214"/>
      <c r="E5" s="214"/>
      <c r="F5" s="214"/>
      <c r="G5" s="214"/>
      <c r="H5" s="214"/>
      <c r="I5" s="214"/>
      <c r="J5" s="134"/>
    </row>
    <row r="6" spans="1:10" x14ac:dyDescent="0.25">
      <c r="A6" s="134"/>
      <c r="B6" s="215"/>
      <c r="C6" s="216"/>
      <c r="D6" s="1002" t="s">
        <v>374</v>
      </c>
      <c r="E6" s="1002" t="s">
        <v>375</v>
      </c>
      <c r="F6" s="1002" t="s">
        <v>376</v>
      </c>
      <c r="G6" s="1002" t="s">
        <v>377</v>
      </c>
      <c r="H6" s="1002" t="s">
        <v>378</v>
      </c>
      <c r="I6" s="1002" t="s">
        <v>379</v>
      </c>
      <c r="J6" s="134"/>
    </row>
    <row r="7" spans="1:10" x14ac:dyDescent="0.25">
      <c r="A7" s="134"/>
      <c r="B7" s="217"/>
      <c r="C7" s="218"/>
      <c r="D7" s="1003"/>
      <c r="E7" s="1003" t="s">
        <v>380</v>
      </c>
      <c r="F7" s="1003" t="s">
        <v>381</v>
      </c>
      <c r="G7" s="1003" t="s">
        <v>382</v>
      </c>
      <c r="H7" s="1003" t="s">
        <v>383</v>
      </c>
      <c r="I7" s="1003" t="s">
        <v>384</v>
      </c>
      <c r="J7" s="134"/>
    </row>
    <row r="8" spans="1:10" ht="15.75" thickBot="1" x14ac:dyDescent="0.3">
      <c r="A8" s="134"/>
      <c r="B8" s="219"/>
      <c r="C8" s="220"/>
      <c r="D8" s="1004"/>
      <c r="E8" s="1004" t="s">
        <v>29</v>
      </c>
      <c r="F8" s="1004" t="s">
        <v>385</v>
      </c>
      <c r="G8" s="1004" t="s">
        <v>386</v>
      </c>
      <c r="H8" s="1004" t="s">
        <v>387</v>
      </c>
      <c r="I8" s="1004"/>
      <c r="J8" s="134"/>
    </row>
    <row r="9" spans="1:10" x14ac:dyDescent="0.25">
      <c r="A9" s="134"/>
      <c r="B9" s="221" t="s">
        <v>72</v>
      </c>
      <c r="C9" s="222"/>
      <c r="D9" s="223"/>
      <c r="E9" s="224"/>
      <c r="F9" s="225"/>
      <c r="G9" s="224"/>
      <c r="H9" s="225"/>
      <c r="I9" s="226"/>
      <c r="J9" s="134"/>
    </row>
    <row r="10" spans="1:10" x14ac:dyDescent="0.25">
      <c r="A10" s="134"/>
      <c r="B10" s="227" t="s">
        <v>92</v>
      </c>
      <c r="C10" s="228"/>
      <c r="D10" s="229"/>
      <c r="E10" s="230"/>
      <c r="F10" s="231"/>
      <c r="G10" s="230"/>
      <c r="H10" s="231"/>
      <c r="I10" s="232"/>
      <c r="J10" s="134"/>
    </row>
    <row r="11" spans="1:10" x14ac:dyDescent="0.25">
      <c r="A11" s="134"/>
      <c r="B11" s="227" t="s">
        <v>388</v>
      </c>
      <c r="C11" s="228"/>
      <c r="D11" s="233"/>
      <c r="E11" s="224"/>
      <c r="F11" s="225"/>
      <c r="G11" s="224"/>
      <c r="H11" s="225"/>
      <c r="I11" s="226"/>
      <c r="J11" s="134"/>
    </row>
    <row r="12" spans="1:10" x14ac:dyDescent="0.25">
      <c r="A12" s="134"/>
      <c r="B12" s="227" t="s">
        <v>389</v>
      </c>
      <c r="C12" s="228"/>
      <c r="D12" s="234"/>
      <c r="E12" s="230"/>
      <c r="F12" s="231"/>
      <c r="G12" s="230"/>
      <c r="H12" s="231"/>
      <c r="I12" s="232"/>
      <c r="J12" s="134"/>
    </row>
    <row r="13" spans="1:10" x14ac:dyDescent="0.25">
      <c r="A13" s="134"/>
      <c r="B13" s="227" t="s">
        <v>390</v>
      </c>
      <c r="C13" s="228"/>
      <c r="D13" s="234"/>
      <c r="E13" s="230"/>
      <c r="F13" s="231"/>
      <c r="G13" s="230"/>
      <c r="H13" s="231"/>
      <c r="I13" s="232"/>
      <c r="J13" s="134"/>
    </row>
    <row r="14" spans="1:10" ht="15.75" thickBot="1" x14ac:dyDescent="0.3">
      <c r="A14" s="134"/>
      <c r="B14" s="235" t="s">
        <v>391</v>
      </c>
      <c r="C14" s="236"/>
      <c r="D14" s="237"/>
      <c r="E14" s="224"/>
      <c r="F14" s="225"/>
      <c r="G14" s="224"/>
      <c r="H14" s="225"/>
      <c r="I14" s="226"/>
      <c r="J14" s="134"/>
    </row>
    <row r="15" spans="1:10" ht="15.75" thickBot="1" x14ac:dyDescent="0.3">
      <c r="A15" s="134"/>
      <c r="B15" s="238" t="s">
        <v>392</v>
      </c>
      <c r="C15" s="239"/>
      <c r="D15" s="240">
        <f t="shared" ref="D15:I15" si="0">+SUM(D9:D14)</f>
        <v>0</v>
      </c>
      <c r="E15" s="240">
        <f t="shared" si="0"/>
        <v>0</v>
      </c>
      <c r="F15" s="240">
        <f t="shared" si="0"/>
        <v>0</v>
      </c>
      <c r="G15" s="240">
        <f>+SUM(G9:G14)</f>
        <v>0</v>
      </c>
      <c r="H15" s="240">
        <f t="shared" si="0"/>
        <v>0</v>
      </c>
      <c r="I15" s="241">
        <f t="shared" si="0"/>
        <v>0</v>
      </c>
      <c r="J15" s="134"/>
    </row>
    <row r="16" spans="1:10" ht="15.75" thickBot="1" x14ac:dyDescent="0.3">
      <c r="A16" s="134"/>
      <c r="B16" s="242"/>
      <c r="C16" s="243"/>
      <c r="D16" s="243"/>
      <c r="E16" s="243"/>
      <c r="F16" s="1005" t="s">
        <v>393</v>
      </c>
      <c r="G16" s="1005"/>
      <c r="H16" s="1006"/>
      <c r="I16" s="244">
        <f>+D15+E15+F15+G15+H15-I15</f>
        <v>0</v>
      </c>
      <c r="J16" s="134"/>
    </row>
    <row r="17" spans="1:10" ht="15.75" thickBot="1" x14ac:dyDescent="0.3">
      <c r="A17" s="134"/>
      <c r="B17" s="245"/>
      <c r="C17" s="246"/>
      <c r="D17" s="246"/>
      <c r="E17" s="246"/>
      <c r="F17" s="246"/>
      <c r="G17" s="246"/>
      <c r="H17" s="246"/>
      <c r="I17" s="246"/>
      <c r="J17" s="134"/>
    </row>
    <row r="18" spans="1:10" x14ac:dyDescent="0.25">
      <c r="A18" s="134"/>
      <c r="B18" s="247" t="s">
        <v>394</v>
      </c>
      <c r="C18" s="248"/>
      <c r="D18" s="249"/>
      <c r="E18" s="250"/>
      <c r="F18" s="250"/>
      <c r="G18" s="250"/>
      <c r="H18" s="250"/>
      <c r="I18" s="251">
        <f>+'ACTIVO CORRIENTE'!F48</f>
        <v>0</v>
      </c>
      <c r="J18" s="134"/>
    </row>
    <row r="19" spans="1:10" x14ac:dyDescent="0.25">
      <c r="A19" s="134"/>
      <c r="B19" s="252" t="s">
        <v>91</v>
      </c>
      <c r="C19" s="253"/>
      <c r="D19" s="229"/>
      <c r="E19" s="231"/>
      <c r="F19" s="231"/>
      <c r="G19" s="231"/>
      <c r="H19" s="231"/>
      <c r="I19" s="254"/>
      <c r="J19" s="134"/>
    </row>
    <row r="20" spans="1:10" x14ac:dyDescent="0.25">
      <c r="A20" s="134"/>
      <c r="B20" s="252" t="s">
        <v>395</v>
      </c>
      <c r="C20" s="253"/>
      <c r="D20" s="229"/>
      <c r="E20" s="231"/>
      <c r="F20" s="231"/>
      <c r="G20" s="231"/>
      <c r="H20" s="231"/>
      <c r="I20" s="254"/>
      <c r="J20" s="134"/>
    </row>
    <row r="21" spans="1:10" ht="15.75" thickBot="1" x14ac:dyDescent="0.3">
      <c r="A21" s="134"/>
      <c r="B21" s="255" t="s">
        <v>396</v>
      </c>
      <c r="C21" s="256"/>
      <c r="D21" s="257"/>
      <c r="E21" s="258"/>
      <c r="F21" s="258"/>
      <c r="G21" s="258"/>
      <c r="H21" s="258"/>
      <c r="I21" s="259"/>
      <c r="J21" s="134"/>
    </row>
    <row r="22" spans="1:10" ht="15.75" thickBot="1" x14ac:dyDescent="0.3">
      <c r="A22" s="134"/>
      <c r="B22" s="238" t="s">
        <v>397</v>
      </c>
      <c r="C22" s="239"/>
      <c r="D22" s="260">
        <f>+SUM(D18:D21)</f>
        <v>0</v>
      </c>
      <c r="E22" s="260">
        <f t="shared" ref="E22:I22" si="1">+SUM(E18:E21)</f>
        <v>0</v>
      </c>
      <c r="F22" s="260">
        <f t="shared" si="1"/>
        <v>0</v>
      </c>
      <c r="G22" s="260">
        <f t="shared" si="1"/>
        <v>0</v>
      </c>
      <c r="H22" s="260">
        <f t="shared" si="1"/>
        <v>0</v>
      </c>
      <c r="I22" s="261">
        <f t="shared" si="1"/>
        <v>0</v>
      </c>
      <c r="J22" s="134"/>
    </row>
    <row r="23" spans="1:10" ht="15.75" thickBot="1" x14ac:dyDescent="0.3">
      <c r="A23" s="134"/>
      <c r="B23" s="242"/>
      <c r="C23" s="243"/>
      <c r="D23" s="243"/>
      <c r="E23" s="243"/>
      <c r="F23" s="243"/>
      <c r="G23" s="1005" t="s">
        <v>398</v>
      </c>
      <c r="H23" s="1006"/>
      <c r="I23" s="244">
        <f>+D22+E22+F22+G22+H22-I22</f>
        <v>0</v>
      </c>
      <c r="J23" s="134"/>
    </row>
    <row r="24" spans="1:10" x14ac:dyDescent="0.25">
      <c r="A24" s="58"/>
      <c r="B24" s="58"/>
      <c r="C24" s="262"/>
      <c r="D24" s="262"/>
      <c r="E24" s="262"/>
      <c r="F24" s="262"/>
      <c r="G24" s="262"/>
      <c r="H24" s="262"/>
      <c r="I24" s="263"/>
      <c r="J24" s="58"/>
    </row>
    <row r="25" spans="1:10" x14ac:dyDescent="0.25">
      <c r="A25" s="134"/>
      <c r="B25" s="93" t="s">
        <v>1002</v>
      </c>
      <c r="C25" s="262"/>
      <c r="D25" s="262"/>
      <c r="E25" s="262"/>
      <c r="F25" s="262"/>
      <c r="G25" s="262"/>
      <c r="H25" s="243"/>
      <c r="I25" s="58"/>
      <c r="J25" s="134"/>
    </row>
    <row r="26" spans="1:10" ht="15.75" thickBot="1" x14ac:dyDescent="0.3">
      <c r="A26" s="134"/>
      <c r="B26" s="93"/>
      <c r="C26" s="262"/>
      <c r="D26" s="262"/>
      <c r="E26" s="262"/>
      <c r="F26" s="262"/>
      <c r="G26" s="262"/>
      <c r="H26" s="243"/>
      <c r="I26" s="58"/>
      <c r="J26" s="134"/>
    </row>
    <row r="27" spans="1:10" ht="15.75" thickBot="1" x14ac:dyDescent="0.3">
      <c r="A27" s="134"/>
      <c r="B27" s="93"/>
      <c r="C27" s="262"/>
      <c r="D27" s="262"/>
      <c r="E27" s="694" t="s">
        <v>201</v>
      </c>
      <c r="F27" s="262"/>
      <c r="G27" s="243"/>
      <c r="H27" s="58"/>
      <c r="I27" s="134"/>
      <c r="J27" s="134"/>
    </row>
    <row r="28" spans="1:10" x14ac:dyDescent="0.25">
      <c r="A28" s="134"/>
      <c r="B28" s="134"/>
      <c r="C28" s="1007" t="s">
        <v>340</v>
      </c>
      <c r="D28" s="1008"/>
      <c r="E28" s="264"/>
      <c r="F28" s="58"/>
      <c r="G28" s="134"/>
      <c r="H28" s="134"/>
      <c r="I28" s="134"/>
      <c r="J28" s="134"/>
    </row>
    <row r="29" spans="1:10" x14ac:dyDescent="0.25">
      <c r="A29" s="134"/>
      <c r="B29" s="134"/>
      <c r="C29" s="1000" t="s">
        <v>341</v>
      </c>
      <c r="D29" s="1001"/>
      <c r="E29" s="265"/>
      <c r="F29" s="58"/>
      <c r="G29" s="134"/>
      <c r="H29" s="134"/>
      <c r="I29" s="134"/>
      <c r="J29" s="134"/>
    </row>
    <row r="30" spans="1:10" x14ac:dyDescent="0.25">
      <c r="A30" s="134"/>
      <c r="B30" s="134"/>
      <c r="C30" s="1000" t="s">
        <v>342</v>
      </c>
      <c r="D30" s="1001"/>
      <c r="E30" s="265"/>
      <c r="F30" s="58"/>
      <c r="G30" s="134"/>
      <c r="H30" s="58"/>
      <c r="I30" s="134"/>
      <c r="J30" s="134"/>
    </row>
    <row r="31" spans="1:10" x14ac:dyDescent="0.25">
      <c r="A31" s="134"/>
      <c r="B31" s="134"/>
      <c r="C31" s="1000" t="s">
        <v>343</v>
      </c>
      <c r="D31" s="1001"/>
      <c r="E31" s="265"/>
      <c r="F31" s="58"/>
      <c r="G31" s="134"/>
      <c r="H31" s="58"/>
      <c r="I31" s="134"/>
      <c r="J31" s="134"/>
    </row>
    <row r="32" spans="1:10" x14ac:dyDescent="0.25">
      <c r="A32" s="134"/>
      <c r="B32" s="134"/>
      <c r="C32" s="1000" t="s">
        <v>344</v>
      </c>
      <c r="D32" s="1001"/>
      <c r="E32" s="265"/>
      <c r="F32" s="58"/>
      <c r="G32" s="134"/>
      <c r="H32" s="58"/>
      <c r="I32" s="134"/>
      <c r="J32" s="134"/>
    </row>
    <row r="33" spans="1:10" x14ac:dyDescent="0.25">
      <c r="A33" s="134"/>
      <c r="B33" s="134"/>
      <c r="C33" s="1000" t="s">
        <v>345</v>
      </c>
      <c r="D33" s="1001"/>
      <c r="E33" s="265"/>
      <c r="F33" s="58"/>
      <c r="G33" s="134"/>
      <c r="H33" s="58"/>
      <c r="I33" s="134"/>
      <c r="J33" s="134"/>
    </row>
    <row r="34" spans="1:10" x14ac:dyDescent="0.25">
      <c r="A34" s="134"/>
      <c r="B34" s="134"/>
      <c r="C34" s="1000" t="s">
        <v>346</v>
      </c>
      <c r="D34" s="1001"/>
      <c r="E34" s="265"/>
      <c r="F34" s="58"/>
      <c r="G34" s="134"/>
      <c r="H34" s="58"/>
      <c r="I34" s="134"/>
      <c r="J34" s="134"/>
    </row>
    <row r="35" spans="1:10" x14ac:dyDescent="0.25">
      <c r="A35" s="134"/>
      <c r="B35" s="134"/>
      <c r="C35" s="1000" t="s">
        <v>347</v>
      </c>
      <c r="D35" s="1001"/>
      <c r="E35" s="265"/>
      <c r="F35" s="58"/>
      <c r="G35" s="134"/>
      <c r="H35" s="58"/>
      <c r="I35" s="134"/>
      <c r="J35" s="134"/>
    </row>
    <row r="36" spans="1:10" x14ac:dyDescent="0.25">
      <c r="A36" s="134"/>
      <c r="B36" s="134"/>
      <c r="C36" s="1000" t="s">
        <v>348</v>
      </c>
      <c r="D36" s="1001"/>
      <c r="E36" s="265"/>
      <c r="F36" s="58"/>
      <c r="G36" s="134"/>
      <c r="H36" s="58"/>
      <c r="I36" s="134"/>
      <c r="J36" s="134"/>
    </row>
    <row r="37" spans="1:10" x14ac:dyDescent="0.25">
      <c r="A37" s="134"/>
      <c r="B37" s="134"/>
      <c r="C37" s="1000" t="s">
        <v>349</v>
      </c>
      <c r="D37" s="1001"/>
      <c r="E37" s="265"/>
      <c r="F37" s="58"/>
      <c r="G37" s="134"/>
      <c r="H37" s="58"/>
      <c r="I37" s="134"/>
      <c r="J37" s="134"/>
    </row>
    <row r="38" spans="1:10" x14ac:dyDescent="0.25">
      <c r="A38" s="134"/>
      <c r="B38" s="134"/>
      <c r="C38" s="1000" t="s">
        <v>350</v>
      </c>
      <c r="D38" s="1001"/>
      <c r="E38" s="265"/>
      <c r="F38" s="58"/>
      <c r="G38" s="134"/>
      <c r="H38" s="58"/>
      <c r="I38" s="134"/>
      <c r="J38" s="134"/>
    </row>
    <row r="39" spans="1:10" x14ac:dyDescent="0.25">
      <c r="A39" s="134"/>
      <c r="B39" s="134"/>
      <c r="C39" s="1000" t="s">
        <v>351</v>
      </c>
      <c r="D39" s="1001"/>
      <c r="E39" s="265"/>
      <c r="F39" s="58"/>
      <c r="G39" s="134"/>
      <c r="H39" s="58"/>
      <c r="I39" s="134"/>
      <c r="J39" s="134"/>
    </row>
    <row r="40" spans="1:10" x14ac:dyDescent="0.25">
      <c r="A40" s="134"/>
      <c r="B40" s="134"/>
      <c r="C40" s="1000" t="s">
        <v>352</v>
      </c>
      <c r="D40" s="1001"/>
      <c r="E40" s="265"/>
      <c r="F40" s="58"/>
      <c r="G40" s="134"/>
      <c r="H40" s="58"/>
      <c r="I40" s="134"/>
      <c r="J40" s="134"/>
    </row>
    <row r="41" spans="1:10" x14ac:dyDescent="0.25">
      <c r="A41" s="134"/>
      <c r="B41" s="134"/>
      <c r="C41" s="1000" t="s">
        <v>353</v>
      </c>
      <c r="D41" s="1001"/>
      <c r="E41" s="265"/>
      <c r="F41" s="58"/>
      <c r="G41" s="134"/>
      <c r="H41" s="58"/>
      <c r="I41" s="134"/>
      <c r="J41" s="134"/>
    </row>
    <row r="42" spans="1:10" x14ac:dyDescent="0.25">
      <c r="A42" s="134"/>
      <c r="B42" s="134"/>
      <c r="C42" s="1000" t="s">
        <v>354</v>
      </c>
      <c r="D42" s="1001"/>
      <c r="E42" s="265"/>
      <c r="F42" s="58"/>
      <c r="G42" s="134"/>
      <c r="H42" s="134"/>
      <c r="I42" s="134"/>
      <c r="J42" s="134"/>
    </row>
    <row r="43" spans="1:10" x14ac:dyDescent="0.25">
      <c r="A43" s="134"/>
      <c r="B43" s="134"/>
      <c r="C43" s="1000" t="s">
        <v>984</v>
      </c>
      <c r="D43" s="1001"/>
      <c r="E43" s="265"/>
      <c r="F43" s="58"/>
      <c r="G43" s="134"/>
      <c r="H43" s="134"/>
      <c r="I43" s="134"/>
      <c r="J43" s="134"/>
    </row>
    <row r="44" spans="1:10" x14ac:dyDescent="0.25">
      <c r="A44" s="134"/>
      <c r="B44" s="134"/>
      <c r="C44" s="1000" t="s">
        <v>355</v>
      </c>
      <c r="D44" s="1001"/>
      <c r="E44" s="265"/>
      <c r="F44" s="58"/>
      <c r="G44" s="134"/>
      <c r="H44" s="134"/>
      <c r="I44" s="134"/>
      <c r="J44" s="134"/>
    </row>
    <row r="45" spans="1:10" x14ac:dyDescent="0.25">
      <c r="A45" s="134"/>
      <c r="B45" s="134"/>
      <c r="C45" s="1000" t="s">
        <v>985</v>
      </c>
      <c r="D45" s="1001"/>
      <c r="E45" s="265"/>
      <c r="F45" s="58"/>
      <c r="G45" s="134"/>
      <c r="H45" s="134"/>
      <c r="I45" s="134"/>
      <c r="J45" s="134"/>
    </row>
    <row r="46" spans="1:10" x14ac:dyDescent="0.25">
      <c r="A46" s="134"/>
      <c r="B46" s="134"/>
      <c r="C46" s="1000" t="s">
        <v>986</v>
      </c>
      <c r="D46" s="1001"/>
      <c r="E46" s="265"/>
      <c r="F46" s="58"/>
      <c r="G46" s="134"/>
      <c r="H46" s="134"/>
      <c r="I46" s="134"/>
      <c r="J46" s="134"/>
    </row>
    <row r="47" spans="1:10" x14ac:dyDescent="0.25">
      <c r="A47" s="134"/>
      <c r="B47" s="134"/>
      <c r="C47" s="1017" t="s">
        <v>987</v>
      </c>
      <c r="D47" s="1018"/>
      <c r="E47" s="265"/>
      <c r="F47" s="58"/>
      <c r="G47" s="134"/>
      <c r="H47" s="134"/>
      <c r="I47" s="134"/>
      <c r="J47" s="134"/>
    </row>
    <row r="48" spans="1:10" ht="15.75" thickBot="1" x14ac:dyDescent="0.3">
      <c r="A48" s="134"/>
      <c r="B48" s="134"/>
      <c r="C48" s="1015" t="s">
        <v>988</v>
      </c>
      <c r="D48" s="1016"/>
      <c r="E48" s="266"/>
      <c r="F48" s="58"/>
      <c r="G48" s="134"/>
      <c r="H48" s="134"/>
      <c r="I48" s="134"/>
      <c r="J48" s="134"/>
    </row>
    <row r="49" spans="1:10" ht="15.75" thickBot="1" x14ac:dyDescent="0.3">
      <c r="A49" s="134"/>
      <c r="B49" s="134"/>
      <c r="C49" s="1009" t="s">
        <v>399</v>
      </c>
      <c r="D49" s="1010"/>
      <c r="E49" s="695">
        <f>SUM(E28:E48)</f>
        <v>0</v>
      </c>
      <c r="F49" s="58"/>
      <c r="G49" s="134"/>
      <c r="H49" s="134"/>
      <c r="I49" s="134"/>
      <c r="J49" s="134"/>
    </row>
    <row r="50" spans="1:10" x14ac:dyDescent="0.25">
      <c r="A50" s="134"/>
      <c r="B50" s="134"/>
      <c r="C50" s="267"/>
      <c r="D50" s="267"/>
      <c r="E50" s="268"/>
      <c r="F50" s="268"/>
      <c r="G50" s="58"/>
      <c r="H50" s="134"/>
      <c r="I50" s="134"/>
      <c r="J50" s="134"/>
    </row>
    <row r="51" spans="1:10" x14ac:dyDescent="0.25">
      <c r="A51" s="58"/>
      <c r="B51" s="93" t="s">
        <v>1003</v>
      </c>
      <c r="C51" s="262"/>
      <c r="D51" s="262"/>
      <c r="E51" s="262"/>
      <c r="F51" s="262"/>
      <c r="G51" s="262"/>
      <c r="H51" s="262"/>
      <c r="I51" s="243"/>
      <c r="J51" s="58"/>
    </row>
    <row r="52" spans="1:10" ht="15.75" thickBot="1" x14ac:dyDescent="0.3">
      <c r="A52" s="134"/>
      <c r="B52" s="243"/>
      <c r="C52" s="262"/>
      <c r="D52" s="262"/>
      <c r="E52" s="262"/>
      <c r="F52" s="262"/>
      <c r="G52" s="262"/>
      <c r="H52" s="262"/>
      <c r="I52" s="243"/>
      <c r="J52" s="134"/>
    </row>
    <row r="53" spans="1:10" x14ac:dyDescent="0.25">
      <c r="A53" s="134"/>
      <c r="B53" s="1011" t="s">
        <v>400</v>
      </c>
      <c r="C53" s="1013" t="s">
        <v>401</v>
      </c>
      <c r="D53" s="1013" t="s">
        <v>402</v>
      </c>
      <c r="E53" s="1013" t="s">
        <v>403</v>
      </c>
      <c r="F53" s="1013" t="s">
        <v>404</v>
      </c>
      <c r="G53" s="1013" t="s">
        <v>405</v>
      </c>
      <c r="H53" s="1019" t="s">
        <v>1004</v>
      </c>
      <c r="I53" s="58"/>
      <c r="J53" s="134"/>
    </row>
    <row r="54" spans="1:10" ht="15.75" thickBot="1" x14ac:dyDescent="0.3">
      <c r="A54" s="134"/>
      <c r="B54" s="1012"/>
      <c r="C54" s="1014" t="s">
        <v>406</v>
      </c>
      <c r="D54" s="1014" t="s">
        <v>407</v>
      </c>
      <c r="E54" s="1014" t="s">
        <v>408</v>
      </c>
      <c r="F54" s="1014" t="s">
        <v>409</v>
      </c>
      <c r="G54" s="1014" t="s">
        <v>410</v>
      </c>
      <c r="H54" s="1020" t="s">
        <v>411</v>
      </c>
      <c r="I54" s="58"/>
      <c r="J54" s="134"/>
    </row>
    <row r="55" spans="1:10" x14ac:dyDescent="0.25">
      <c r="A55" s="134"/>
      <c r="B55" s="269">
        <v>1</v>
      </c>
      <c r="C55" s="270"/>
      <c r="D55" s="270"/>
      <c r="E55" s="270"/>
      <c r="F55" s="270"/>
      <c r="G55" s="270"/>
      <c r="H55" s="271"/>
      <c r="I55" s="58"/>
      <c r="J55" s="134"/>
    </row>
    <row r="56" spans="1:10" x14ac:dyDescent="0.25">
      <c r="A56" s="134"/>
      <c r="B56" s="272">
        <v>2</v>
      </c>
      <c r="C56" s="231"/>
      <c r="D56" s="231"/>
      <c r="E56" s="231"/>
      <c r="F56" s="231"/>
      <c r="G56" s="231"/>
      <c r="H56" s="254"/>
      <c r="I56" s="58"/>
      <c r="J56" s="134"/>
    </row>
    <row r="57" spans="1:10" x14ac:dyDescent="0.25">
      <c r="A57" s="134"/>
      <c r="B57" s="272">
        <v>3</v>
      </c>
      <c r="C57" s="231"/>
      <c r="D57" s="231"/>
      <c r="E57" s="231"/>
      <c r="F57" s="231"/>
      <c r="G57" s="231"/>
      <c r="H57" s="254"/>
      <c r="I57" s="58"/>
      <c r="J57" s="134"/>
    </row>
    <row r="58" spans="1:10" x14ac:dyDescent="0.25">
      <c r="A58" s="134"/>
      <c r="B58" s="272">
        <v>4</v>
      </c>
      <c r="C58" s="231"/>
      <c r="D58" s="231"/>
      <c r="E58" s="231"/>
      <c r="F58" s="231"/>
      <c r="G58" s="231"/>
      <c r="H58" s="254"/>
      <c r="I58" s="58"/>
      <c r="J58" s="134"/>
    </row>
    <row r="59" spans="1:10" x14ac:dyDescent="0.25">
      <c r="A59" s="134"/>
      <c r="B59" s="272">
        <v>5</v>
      </c>
      <c r="C59" s="231"/>
      <c r="D59" s="231"/>
      <c r="E59" s="231"/>
      <c r="F59" s="231"/>
      <c r="G59" s="231"/>
      <c r="H59" s="254"/>
      <c r="I59" s="58"/>
      <c r="J59" s="134"/>
    </row>
    <row r="60" spans="1:10" x14ac:dyDescent="0.25">
      <c r="A60" s="134"/>
      <c r="B60" s="272">
        <v>6</v>
      </c>
      <c r="C60" s="231"/>
      <c r="D60" s="231"/>
      <c r="E60" s="231"/>
      <c r="F60" s="231"/>
      <c r="G60" s="231"/>
      <c r="H60" s="254"/>
      <c r="I60" s="58"/>
      <c r="J60" s="134"/>
    </row>
    <row r="61" spans="1:10" x14ac:dyDescent="0.25">
      <c r="A61" s="134"/>
      <c r="B61" s="272">
        <v>7</v>
      </c>
      <c r="C61" s="231"/>
      <c r="D61" s="231"/>
      <c r="E61" s="231"/>
      <c r="F61" s="231"/>
      <c r="G61" s="231"/>
      <c r="H61" s="254"/>
      <c r="I61" s="58"/>
      <c r="J61" s="134"/>
    </row>
    <row r="62" spans="1:10" x14ac:dyDescent="0.25">
      <c r="A62" s="134"/>
      <c r="B62" s="272">
        <v>8</v>
      </c>
      <c r="C62" s="231"/>
      <c r="D62" s="231"/>
      <c r="E62" s="231"/>
      <c r="F62" s="231"/>
      <c r="G62" s="231"/>
      <c r="H62" s="254"/>
      <c r="I62" s="58"/>
      <c r="J62" s="134"/>
    </row>
    <row r="63" spans="1:10" x14ac:dyDescent="0.25">
      <c r="A63" s="134"/>
      <c r="B63" s="272">
        <v>9</v>
      </c>
      <c r="C63" s="231"/>
      <c r="D63" s="231"/>
      <c r="E63" s="231"/>
      <c r="F63" s="231"/>
      <c r="G63" s="231"/>
      <c r="H63" s="254"/>
      <c r="I63" s="58"/>
      <c r="J63" s="134"/>
    </row>
    <row r="64" spans="1:10" x14ac:dyDescent="0.25">
      <c r="A64" s="134"/>
      <c r="B64" s="272">
        <v>10</v>
      </c>
      <c r="C64" s="231"/>
      <c r="D64" s="231"/>
      <c r="E64" s="231"/>
      <c r="F64" s="231"/>
      <c r="G64" s="231"/>
      <c r="H64" s="254"/>
      <c r="I64" s="58"/>
      <c r="J64" s="134"/>
    </row>
    <row r="65" spans="1:10" x14ac:dyDescent="0.25">
      <c r="A65" s="134"/>
      <c r="B65" s="272">
        <v>11</v>
      </c>
      <c r="C65" s="231"/>
      <c r="D65" s="231"/>
      <c r="E65" s="231"/>
      <c r="F65" s="231"/>
      <c r="G65" s="231"/>
      <c r="H65" s="254"/>
      <c r="I65" s="58"/>
      <c r="J65" s="134"/>
    </row>
    <row r="66" spans="1:10" ht="15.75" thickBot="1" x14ac:dyDescent="0.3">
      <c r="A66" s="134"/>
      <c r="B66" s="273">
        <v>12</v>
      </c>
      <c r="C66" s="258"/>
      <c r="D66" s="258"/>
      <c r="E66" s="258"/>
      <c r="F66" s="258"/>
      <c r="G66" s="258"/>
      <c r="H66" s="259"/>
      <c r="I66" s="58"/>
      <c r="J66" s="134"/>
    </row>
    <row r="67" spans="1:10" ht="15.75" thickBot="1" x14ac:dyDescent="0.3">
      <c r="A67" s="134"/>
      <c r="B67" s="274" t="s">
        <v>412</v>
      </c>
      <c r="C67" s="275">
        <f t="shared" ref="C67:H67" si="2">+SUM(C55:C66)</f>
        <v>0</v>
      </c>
      <c r="D67" s="275">
        <f t="shared" si="2"/>
        <v>0</v>
      </c>
      <c r="E67" s="275">
        <f t="shared" si="2"/>
        <v>0</v>
      </c>
      <c r="F67" s="275">
        <f t="shared" si="2"/>
        <v>0</v>
      </c>
      <c r="G67" s="275">
        <f t="shared" si="2"/>
        <v>0</v>
      </c>
      <c r="H67" s="276">
        <f t="shared" si="2"/>
        <v>0</v>
      </c>
      <c r="I67" s="58"/>
      <c r="J67" s="134"/>
    </row>
    <row r="68" spans="1:10" x14ac:dyDescent="0.25">
      <c r="A68" s="134"/>
      <c r="B68" s="277"/>
      <c r="C68" s="278"/>
      <c r="D68" s="278"/>
      <c r="E68" s="279" t="s">
        <v>413</v>
      </c>
      <c r="F68" s="280"/>
      <c r="G68" s="270"/>
      <c r="H68" s="271"/>
      <c r="I68" s="58"/>
      <c r="J68" s="134"/>
    </row>
    <row r="69" spans="1:10" ht="15.75" thickBot="1" x14ac:dyDescent="0.3">
      <c r="A69" s="134"/>
      <c r="B69" s="281"/>
      <c r="C69" s="243"/>
      <c r="D69" s="243"/>
      <c r="E69" s="282" t="s">
        <v>414</v>
      </c>
      <c r="F69" s="283"/>
      <c r="G69" s="284"/>
      <c r="H69" s="285"/>
      <c r="I69" s="58"/>
      <c r="J69" s="134"/>
    </row>
    <row r="70" spans="1:10" x14ac:dyDescent="0.25">
      <c r="A70" s="134"/>
      <c r="B70" s="93"/>
      <c r="C70" s="262"/>
      <c r="D70" s="262"/>
      <c r="E70" s="262"/>
      <c r="F70" s="262"/>
      <c r="G70" s="262"/>
      <c r="H70" s="243"/>
      <c r="I70" s="58"/>
      <c r="J70" s="134"/>
    </row>
    <row r="71" spans="1:10" x14ac:dyDescent="0.25">
      <c r="A71" s="134"/>
      <c r="B71" s="93"/>
      <c r="C71" s="262"/>
      <c r="D71" s="262"/>
      <c r="E71" s="262"/>
      <c r="F71" s="262"/>
      <c r="G71" s="262"/>
      <c r="H71" s="243"/>
      <c r="I71" s="58"/>
      <c r="J71" s="134"/>
    </row>
    <row r="72" spans="1:10" x14ac:dyDescent="0.25">
      <c r="A72" s="134"/>
      <c r="B72" s="93"/>
      <c r="C72" s="262"/>
      <c r="D72" s="262"/>
      <c r="E72" s="262"/>
      <c r="F72" s="262"/>
      <c r="G72" s="262"/>
      <c r="H72" s="243"/>
      <c r="I72" s="58"/>
      <c r="J72" s="134"/>
    </row>
    <row r="73" spans="1:10" x14ac:dyDescent="0.25">
      <c r="A73" s="134"/>
      <c r="B73" s="93"/>
      <c r="C73" s="262"/>
      <c r="D73" s="262"/>
      <c r="E73" s="262"/>
      <c r="F73" s="262"/>
      <c r="G73" s="262"/>
      <c r="H73" s="243"/>
      <c r="I73" s="58"/>
      <c r="J73" s="134"/>
    </row>
    <row r="74" spans="1:10" x14ac:dyDescent="0.25">
      <c r="A74" s="134"/>
      <c r="B74" s="93"/>
      <c r="C74" s="262"/>
      <c r="D74" s="262"/>
      <c r="E74" s="262"/>
      <c r="F74" s="262"/>
      <c r="G74" s="262"/>
      <c r="H74" s="243"/>
      <c r="I74" s="58"/>
      <c r="J74" s="134"/>
    </row>
    <row r="75" spans="1:10" x14ac:dyDescent="0.25">
      <c r="A75" s="134"/>
      <c r="B75" s="93"/>
      <c r="C75" s="262"/>
      <c r="D75" s="262"/>
      <c r="E75" s="262"/>
      <c r="F75" s="262"/>
      <c r="G75" s="262"/>
      <c r="H75" s="243"/>
      <c r="I75" s="58"/>
      <c r="J75" s="134"/>
    </row>
    <row r="76" spans="1:10" x14ac:dyDescent="0.25">
      <c r="A76" s="134"/>
      <c r="B76" s="134"/>
      <c r="C76" s="267"/>
      <c r="D76" s="267"/>
      <c r="E76" s="286"/>
      <c r="F76" s="286"/>
      <c r="G76" s="286"/>
      <c r="H76" s="286"/>
      <c r="I76" s="286"/>
      <c r="J76" s="286"/>
    </row>
    <row r="77" spans="1:10" x14ac:dyDescent="0.25">
      <c r="A77" s="134"/>
      <c r="B77" s="134"/>
      <c r="C77" s="267"/>
      <c r="D77" s="267"/>
      <c r="E77" s="286"/>
      <c r="F77" s="286"/>
      <c r="G77" s="286"/>
      <c r="H77" s="286"/>
      <c r="I77" s="286"/>
      <c r="J77" s="286"/>
    </row>
    <row r="78" spans="1:10" x14ac:dyDescent="0.25">
      <c r="A78" s="134"/>
      <c r="B78" s="287" t="s">
        <v>415</v>
      </c>
      <c r="C78" s="262"/>
      <c r="D78" s="262"/>
      <c r="E78" s="262"/>
      <c r="F78" s="262"/>
      <c r="G78" s="262"/>
      <c r="H78" s="243"/>
      <c r="I78" s="58"/>
      <c r="J78" s="134"/>
    </row>
    <row r="79" spans="1:10" x14ac:dyDescent="0.25">
      <c r="A79" s="134"/>
      <c r="B79" s="287"/>
      <c r="C79" s="262"/>
      <c r="D79" s="262"/>
      <c r="E79" s="262"/>
      <c r="F79" s="262"/>
      <c r="G79" s="262"/>
      <c r="H79" s="243"/>
      <c r="I79" s="58"/>
      <c r="J79" s="134"/>
    </row>
    <row r="80" spans="1:10" ht="15.75" thickBot="1" x14ac:dyDescent="0.3">
      <c r="A80" s="134"/>
      <c r="B80" s="287" t="s">
        <v>416</v>
      </c>
      <c r="C80" s="287"/>
      <c r="D80" s="243"/>
      <c r="E80" s="243"/>
      <c r="F80" s="243"/>
      <c r="G80" s="243"/>
      <c r="H80" s="243"/>
      <c r="I80" s="58"/>
      <c r="J80" s="134"/>
    </row>
    <row r="81" spans="1:10" x14ac:dyDescent="0.25">
      <c r="A81" s="134"/>
      <c r="B81" s="1021" t="s">
        <v>417</v>
      </c>
      <c r="C81" s="1022"/>
      <c r="D81" s="1022"/>
      <c r="E81" s="1013" t="s">
        <v>418</v>
      </c>
      <c r="F81" s="1013" t="s">
        <v>418</v>
      </c>
      <c r="G81" s="1013" t="s">
        <v>419</v>
      </c>
      <c r="H81" s="1013" t="s">
        <v>419</v>
      </c>
      <c r="I81" s="1013" t="s">
        <v>420</v>
      </c>
      <c r="J81" s="1019"/>
    </row>
    <row r="82" spans="1:10" x14ac:dyDescent="0.25">
      <c r="A82" s="134"/>
      <c r="B82" s="1023"/>
      <c r="C82" s="1024"/>
      <c r="D82" s="1024"/>
      <c r="E82" s="1027"/>
      <c r="F82" s="1027" t="s">
        <v>421</v>
      </c>
      <c r="G82" s="1027" t="s">
        <v>422</v>
      </c>
      <c r="H82" s="1027" t="s">
        <v>422</v>
      </c>
      <c r="I82" s="1027"/>
      <c r="J82" s="1031"/>
    </row>
    <row r="83" spans="1:10" x14ac:dyDescent="0.25">
      <c r="A83" s="134"/>
      <c r="B83" s="1023"/>
      <c r="C83" s="1024"/>
      <c r="D83" s="1024"/>
      <c r="E83" s="1027" t="s">
        <v>423</v>
      </c>
      <c r="F83" s="1027" t="s">
        <v>424</v>
      </c>
      <c r="G83" s="1027" t="s">
        <v>423</v>
      </c>
      <c r="H83" s="1027" t="s">
        <v>424</v>
      </c>
      <c r="I83" s="288" t="s">
        <v>132</v>
      </c>
      <c r="J83" s="289" t="s">
        <v>30</v>
      </c>
    </row>
    <row r="84" spans="1:10" ht="15.75" thickBot="1" x14ac:dyDescent="0.3">
      <c r="A84" s="134"/>
      <c r="B84" s="1025"/>
      <c r="C84" s="1026"/>
      <c r="D84" s="1026"/>
      <c r="E84" s="1014"/>
      <c r="F84" s="1014" t="s">
        <v>425</v>
      </c>
      <c r="G84" s="1014"/>
      <c r="H84" s="1014" t="s">
        <v>425</v>
      </c>
      <c r="I84" s="1032" t="s">
        <v>426</v>
      </c>
      <c r="J84" s="1033"/>
    </row>
    <row r="85" spans="1:10" x14ac:dyDescent="0.25">
      <c r="A85" s="134"/>
      <c r="B85" s="1034"/>
      <c r="C85" s="1035"/>
      <c r="D85" s="1036"/>
      <c r="E85" s="290"/>
      <c r="F85" s="290"/>
      <c r="G85" s="270"/>
      <c r="H85" s="270"/>
      <c r="I85" s="270"/>
      <c r="J85" s="271"/>
    </row>
    <row r="86" spans="1:10" x14ac:dyDescent="0.25">
      <c r="A86" s="134"/>
      <c r="B86" s="1028"/>
      <c r="C86" s="1029"/>
      <c r="D86" s="1030"/>
      <c r="E86" s="229"/>
      <c r="F86" s="229"/>
      <c r="G86" s="231"/>
      <c r="H86" s="231"/>
      <c r="I86" s="231"/>
      <c r="J86" s="254"/>
    </row>
    <row r="87" spans="1:10" x14ac:dyDescent="0.25">
      <c r="A87" s="134"/>
      <c r="B87" s="1028"/>
      <c r="C87" s="1029"/>
      <c r="D87" s="1030"/>
      <c r="E87" s="229"/>
      <c r="F87" s="229"/>
      <c r="G87" s="231"/>
      <c r="H87" s="231"/>
      <c r="I87" s="231"/>
      <c r="J87" s="254"/>
    </row>
    <row r="88" spans="1:10" x14ac:dyDescent="0.25">
      <c r="A88" s="134"/>
      <c r="B88" s="1028"/>
      <c r="C88" s="1029"/>
      <c r="D88" s="1030"/>
      <c r="E88" s="229"/>
      <c r="F88" s="229"/>
      <c r="G88" s="231"/>
      <c r="H88" s="231"/>
      <c r="I88" s="231"/>
      <c r="J88" s="254"/>
    </row>
    <row r="89" spans="1:10" x14ac:dyDescent="0.25">
      <c r="A89" s="134"/>
      <c r="B89" s="1028"/>
      <c r="C89" s="1029"/>
      <c r="D89" s="1030"/>
      <c r="E89" s="229"/>
      <c r="F89" s="229"/>
      <c r="G89" s="231"/>
      <c r="H89" s="231"/>
      <c r="I89" s="231"/>
      <c r="J89" s="254"/>
    </row>
    <row r="90" spans="1:10" x14ac:dyDescent="0.25">
      <c r="A90" s="134"/>
      <c r="B90" s="1028"/>
      <c r="C90" s="1029"/>
      <c r="D90" s="1030"/>
      <c r="E90" s="229"/>
      <c r="F90" s="229"/>
      <c r="G90" s="231"/>
      <c r="H90" s="231"/>
      <c r="I90" s="231"/>
      <c r="J90" s="254"/>
    </row>
    <row r="91" spans="1:10" ht="15.75" thickBot="1" x14ac:dyDescent="0.3">
      <c r="A91" s="134"/>
      <c r="B91" s="1037"/>
      <c r="C91" s="1038"/>
      <c r="D91" s="1039"/>
      <c r="E91" s="257"/>
      <c r="F91" s="257"/>
      <c r="G91" s="258"/>
      <c r="H91" s="258"/>
      <c r="I91" s="258"/>
      <c r="J91" s="259"/>
    </row>
    <row r="92" spans="1:10" ht="15.75" thickBot="1" x14ac:dyDescent="0.3">
      <c r="A92" s="134"/>
      <c r="B92" s="291"/>
      <c r="C92" s="291"/>
      <c r="D92" s="291" t="s">
        <v>427</v>
      </c>
      <c r="E92" s="292">
        <f>+SUM(E85:E91)</f>
        <v>0</v>
      </c>
      <c r="F92" s="293">
        <f t="shared" ref="F92:J92" si="3">+SUM(F85:F91)</f>
        <v>0</v>
      </c>
      <c r="G92" s="293">
        <f t="shared" si="3"/>
        <v>0</v>
      </c>
      <c r="H92" s="293">
        <f t="shared" si="3"/>
        <v>0</v>
      </c>
      <c r="I92" s="293">
        <f t="shared" si="3"/>
        <v>0</v>
      </c>
      <c r="J92" s="294">
        <f t="shared" si="3"/>
        <v>0</v>
      </c>
    </row>
    <row r="93" spans="1:10" x14ac:dyDescent="0.25">
      <c r="A93" s="134"/>
      <c r="B93" s="93"/>
      <c r="C93" s="243"/>
      <c r="D93" s="243"/>
      <c r="E93" s="295"/>
      <c r="F93" s="295"/>
      <c r="G93" s="295"/>
      <c r="H93" s="295"/>
      <c r="I93" s="58"/>
      <c r="J93" s="134"/>
    </row>
    <row r="94" spans="1:10" x14ac:dyDescent="0.25">
      <c r="A94" s="134"/>
      <c r="B94" s="93"/>
      <c r="C94" s="243"/>
      <c r="D94" s="243"/>
      <c r="E94" s="295"/>
      <c r="F94" s="295"/>
      <c r="G94" s="295"/>
      <c r="H94" s="295"/>
      <c r="I94" s="58"/>
      <c r="J94" s="134"/>
    </row>
    <row r="95" spans="1:10" ht="15.75" thickBot="1" x14ac:dyDescent="0.3">
      <c r="A95" s="134"/>
      <c r="B95" s="296" t="s">
        <v>428</v>
      </c>
      <c r="C95" s="246"/>
      <c r="D95" s="246"/>
      <c r="E95" s="297"/>
      <c r="F95" s="297"/>
      <c r="G95" s="297"/>
      <c r="H95" s="297"/>
      <c r="I95" s="58"/>
      <c r="J95" s="134"/>
    </row>
    <row r="96" spans="1:10" x14ac:dyDescent="0.25">
      <c r="A96" s="134"/>
      <c r="B96" s="1021" t="s">
        <v>417</v>
      </c>
      <c r="C96" s="1022"/>
      <c r="D96" s="1022"/>
      <c r="E96" s="1013" t="s">
        <v>418</v>
      </c>
      <c r="F96" s="1013" t="s">
        <v>418</v>
      </c>
      <c r="G96" s="1013" t="s">
        <v>419</v>
      </c>
      <c r="H96" s="1013" t="s">
        <v>419</v>
      </c>
      <c r="I96" s="1013" t="s">
        <v>420</v>
      </c>
      <c r="J96" s="1019"/>
    </row>
    <row r="97" spans="1:10" x14ac:dyDescent="0.25">
      <c r="A97" s="134"/>
      <c r="B97" s="1023"/>
      <c r="C97" s="1024"/>
      <c r="D97" s="1024"/>
      <c r="E97" s="1027"/>
      <c r="F97" s="1027" t="s">
        <v>421</v>
      </c>
      <c r="G97" s="1027" t="s">
        <v>422</v>
      </c>
      <c r="H97" s="1027" t="s">
        <v>422</v>
      </c>
      <c r="I97" s="1027"/>
      <c r="J97" s="1031"/>
    </row>
    <row r="98" spans="1:10" x14ac:dyDescent="0.25">
      <c r="A98" s="134"/>
      <c r="B98" s="1023"/>
      <c r="C98" s="1024"/>
      <c r="D98" s="1024"/>
      <c r="E98" s="1027" t="s">
        <v>423</v>
      </c>
      <c r="F98" s="1027" t="s">
        <v>424</v>
      </c>
      <c r="G98" s="1027" t="s">
        <v>423</v>
      </c>
      <c r="H98" s="1027" t="s">
        <v>424</v>
      </c>
      <c r="I98" s="288" t="s">
        <v>132</v>
      </c>
      <c r="J98" s="289" t="s">
        <v>30</v>
      </c>
    </row>
    <row r="99" spans="1:10" ht="15.75" thickBot="1" x14ac:dyDescent="0.3">
      <c r="A99" s="134"/>
      <c r="B99" s="1025"/>
      <c r="C99" s="1026"/>
      <c r="D99" s="1026"/>
      <c r="E99" s="1014"/>
      <c r="F99" s="1014" t="s">
        <v>425</v>
      </c>
      <c r="G99" s="1014"/>
      <c r="H99" s="1014" t="s">
        <v>425</v>
      </c>
      <c r="I99" s="1032" t="s">
        <v>426</v>
      </c>
      <c r="J99" s="1033"/>
    </row>
    <row r="100" spans="1:10" x14ac:dyDescent="0.25">
      <c r="A100" s="134"/>
      <c r="B100" s="1034"/>
      <c r="C100" s="1035"/>
      <c r="D100" s="1036"/>
      <c r="E100" s="290"/>
      <c r="F100" s="290"/>
      <c r="G100" s="270"/>
      <c r="H100" s="270"/>
      <c r="I100" s="270"/>
      <c r="J100" s="271"/>
    </row>
    <row r="101" spans="1:10" x14ac:dyDescent="0.25">
      <c r="A101" s="134"/>
      <c r="B101" s="1028"/>
      <c r="C101" s="1029"/>
      <c r="D101" s="1030"/>
      <c r="E101" s="229"/>
      <c r="F101" s="229"/>
      <c r="G101" s="231"/>
      <c r="H101" s="231"/>
      <c r="I101" s="231"/>
      <c r="J101" s="254"/>
    </row>
    <row r="102" spans="1:10" x14ac:dyDescent="0.25">
      <c r="A102" s="134"/>
      <c r="B102" s="1028"/>
      <c r="C102" s="1029"/>
      <c r="D102" s="1030"/>
      <c r="E102" s="229"/>
      <c r="F102" s="229"/>
      <c r="G102" s="231"/>
      <c r="H102" s="231"/>
      <c r="I102" s="231"/>
      <c r="J102" s="254"/>
    </row>
    <row r="103" spans="1:10" x14ac:dyDescent="0.25">
      <c r="A103" s="134"/>
      <c r="B103" s="1028"/>
      <c r="C103" s="1029"/>
      <c r="D103" s="1030"/>
      <c r="E103" s="229"/>
      <c r="F103" s="229"/>
      <c r="G103" s="231"/>
      <c r="H103" s="231"/>
      <c r="I103" s="231"/>
      <c r="J103" s="254"/>
    </row>
    <row r="104" spans="1:10" x14ac:dyDescent="0.25">
      <c r="A104" s="134"/>
      <c r="B104" s="1028"/>
      <c r="C104" s="1029"/>
      <c r="D104" s="1030"/>
      <c r="E104" s="229"/>
      <c r="F104" s="229"/>
      <c r="G104" s="231"/>
      <c r="H104" s="231"/>
      <c r="I104" s="231"/>
      <c r="J104" s="254"/>
    </row>
    <row r="105" spans="1:10" x14ac:dyDescent="0.25">
      <c r="A105" s="134"/>
      <c r="B105" s="1028"/>
      <c r="C105" s="1029"/>
      <c r="D105" s="1030"/>
      <c r="E105" s="229"/>
      <c r="F105" s="229"/>
      <c r="G105" s="231"/>
      <c r="H105" s="231"/>
      <c r="I105" s="231"/>
      <c r="J105" s="254"/>
    </row>
    <row r="106" spans="1:10" ht="15.75" thickBot="1" x14ac:dyDescent="0.3">
      <c r="A106" s="134"/>
      <c r="B106" s="1037"/>
      <c r="C106" s="1038"/>
      <c r="D106" s="1039"/>
      <c r="E106" s="257"/>
      <c r="F106" s="257"/>
      <c r="G106" s="258"/>
      <c r="H106" s="258"/>
      <c r="I106" s="258"/>
      <c r="J106" s="259"/>
    </row>
    <row r="107" spans="1:10" ht="15.75" thickBot="1" x14ac:dyDescent="0.3">
      <c r="A107" s="134"/>
      <c r="B107" s="291"/>
      <c r="C107" s="291"/>
      <c r="D107" s="291" t="s">
        <v>427</v>
      </c>
      <c r="E107" s="292">
        <f>+SUM(E100:E106)</f>
        <v>0</v>
      </c>
      <c r="F107" s="293">
        <f t="shared" ref="F107" si="4">+SUM(F100:F106)</f>
        <v>0</v>
      </c>
      <c r="G107" s="293">
        <f t="shared" ref="G107:J107" si="5">+SUM(G100:G106)</f>
        <v>0</v>
      </c>
      <c r="H107" s="293">
        <f t="shared" si="5"/>
        <v>0</v>
      </c>
      <c r="I107" s="293">
        <f t="shared" si="5"/>
        <v>0</v>
      </c>
      <c r="J107" s="294">
        <f t="shared" si="5"/>
        <v>0</v>
      </c>
    </row>
  </sheetData>
  <sheetProtection password="C993" sheet="1" objects="1" scenarios="1"/>
  <mergeCells count="73">
    <mergeCell ref="B106:D106"/>
    <mergeCell ref="B100:D100"/>
    <mergeCell ref="B101:D101"/>
    <mergeCell ref="B102:D102"/>
    <mergeCell ref="B103:D103"/>
    <mergeCell ref="B104:D104"/>
    <mergeCell ref="B105:D105"/>
    <mergeCell ref="I96:J97"/>
    <mergeCell ref="E98:E99"/>
    <mergeCell ref="F98:F99"/>
    <mergeCell ref="G98:G99"/>
    <mergeCell ref="H98:H99"/>
    <mergeCell ref="I99:J99"/>
    <mergeCell ref="H96:H97"/>
    <mergeCell ref="B91:D91"/>
    <mergeCell ref="B96:D99"/>
    <mergeCell ref="E96:E97"/>
    <mergeCell ref="F96:F97"/>
    <mergeCell ref="G96:G97"/>
    <mergeCell ref="B90:D90"/>
    <mergeCell ref="I81:J82"/>
    <mergeCell ref="E83:E84"/>
    <mergeCell ref="F83:F84"/>
    <mergeCell ref="G83:G84"/>
    <mergeCell ref="H83:H84"/>
    <mergeCell ref="I84:J84"/>
    <mergeCell ref="B85:D85"/>
    <mergeCell ref="B86:D86"/>
    <mergeCell ref="B87:D87"/>
    <mergeCell ref="B88:D88"/>
    <mergeCell ref="B89:D89"/>
    <mergeCell ref="E53:E54"/>
    <mergeCell ref="G53:G54"/>
    <mergeCell ref="H53:H54"/>
    <mergeCell ref="B81:D84"/>
    <mergeCell ref="E81:E82"/>
    <mergeCell ref="F81:F82"/>
    <mergeCell ref="G81:G82"/>
    <mergeCell ref="H81:H82"/>
    <mergeCell ref="F53:F54"/>
    <mergeCell ref="C42:D42"/>
    <mergeCell ref="C43:D43"/>
    <mergeCell ref="C49:D49"/>
    <mergeCell ref="B53:B54"/>
    <mergeCell ref="C53:C54"/>
    <mergeCell ref="D53:D54"/>
    <mergeCell ref="C45:D45"/>
    <mergeCell ref="C46:D46"/>
    <mergeCell ref="C48:D48"/>
    <mergeCell ref="C47:D47"/>
    <mergeCell ref="C44:D44"/>
    <mergeCell ref="I6:I8"/>
    <mergeCell ref="C31:D31"/>
    <mergeCell ref="D6:D8"/>
    <mergeCell ref="E6:E8"/>
    <mergeCell ref="F6:F8"/>
    <mergeCell ref="G6:G8"/>
    <mergeCell ref="F16:H16"/>
    <mergeCell ref="G23:H23"/>
    <mergeCell ref="C28:D28"/>
    <mergeCell ref="C29:D29"/>
    <mergeCell ref="C30:D30"/>
    <mergeCell ref="H6:H8"/>
    <mergeCell ref="C32:D32"/>
    <mergeCell ref="C33:D33"/>
    <mergeCell ref="C34:D34"/>
    <mergeCell ref="C35:D35"/>
    <mergeCell ref="C36:D36"/>
    <mergeCell ref="C37:D37"/>
    <mergeCell ref="C38:D38"/>
    <mergeCell ref="C39:D39"/>
    <mergeCell ref="C40:D40"/>
    <mergeCell ref="C41:D41"/>
  </mergeCells>
  <printOptions horizontalCentered="1"/>
  <pageMargins left="0.70866141732283472" right="0.70866141732283472" top="0.74803149606299213" bottom="0.74803149606299213" header="0.31496062992125984" footer="0.31496062992125984"/>
  <pageSetup paperSize="9" scale="55" orientation="portrait" r:id="rId1"/>
  <headerFooter>
    <oddFooter>&amp;L_________________________________
                    Firma Empresa&amp;R__________________________________
Inicialización Contador              .</oddFooter>
  </headerFooter>
  <rowBreaks count="1" manualBreakCount="1">
    <brk id="73" min="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GridLines="0" zoomScaleNormal="100" workbookViewId="0">
      <selection activeCell="B39" sqref="B39:C39"/>
    </sheetView>
  </sheetViews>
  <sheetFormatPr baseColWidth="10" defaultRowHeight="15" x14ac:dyDescent="0.25"/>
  <cols>
    <col min="1" max="1" width="2.42578125" customWidth="1"/>
    <col min="2" max="2" width="27.7109375" bestFit="1" customWidth="1"/>
  </cols>
  <sheetData>
    <row r="1" spans="1:9" x14ac:dyDescent="0.25">
      <c r="A1" s="57"/>
      <c r="B1" s="29" t="str">
        <f>+'INFORMACIÓN GENERAL'!$A$4</f>
        <v>NOMBRE O RAZÓN SOCIAL:</v>
      </c>
      <c r="C1" s="197">
        <f>+'INFORMACIÓN GENERAL'!C4:I4</f>
        <v>0</v>
      </c>
      <c r="D1" s="197"/>
      <c r="E1" s="198"/>
      <c r="F1" s="198"/>
      <c r="G1" s="198"/>
      <c r="H1" s="198"/>
      <c r="I1" s="199" t="s">
        <v>1016</v>
      </c>
    </row>
    <row r="2" spans="1:9" x14ac:dyDescent="0.25">
      <c r="A2" s="57"/>
      <c r="B2" s="29" t="str">
        <f>+'INFORMACIÓN GENERAL'!$A$9</f>
        <v>FECHA DE ESTADOS FINANCIEROS:</v>
      </c>
      <c r="C2" s="183">
        <f>+'INFORMACIÓN GENERAL'!C9:D9</f>
        <v>43100</v>
      </c>
      <c r="D2" s="183"/>
      <c r="E2" s="198"/>
      <c r="F2" s="198"/>
      <c r="G2" s="198"/>
      <c r="H2" s="198"/>
      <c r="I2" s="183"/>
    </row>
    <row r="3" spans="1:9" ht="15.75" thickBot="1" x14ac:dyDescent="0.3"/>
    <row r="4" spans="1:9" x14ac:dyDescent="0.25">
      <c r="B4" s="1040" t="s">
        <v>429</v>
      </c>
      <c r="C4" s="1041"/>
      <c r="D4" s="1046" t="s">
        <v>430</v>
      </c>
      <c r="E4" s="1046"/>
      <c r="F4" s="1046" t="s">
        <v>431</v>
      </c>
      <c r="G4" s="1046" t="s">
        <v>431</v>
      </c>
      <c r="H4" s="1046" t="s">
        <v>432</v>
      </c>
      <c r="I4" s="1049"/>
    </row>
    <row r="5" spans="1:9" x14ac:dyDescent="0.25">
      <c r="B5" s="1042"/>
      <c r="C5" s="1043"/>
      <c r="D5" s="1047"/>
      <c r="E5" s="1047"/>
      <c r="F5" s="1047"/>
      <c r="G5" s="1047" t="s">
        <v>433</v>
      </c>
      <c r="H5" s="1047"/>
      <c r="I5" s="1050"/>
    </row>
    <row r="6" spans="1:9" ht="15.75" thickBot="1" x14ac:dyDescent="0.3">
      <c r="B6" s="1044"/>
      <c r="C6" s="1045"/>
      <c r="D6" s="1048"/>
      <c r="E6" s="1048"/>
      <c r="F6" s="1048"/>
      <c r="G6" s="1048" t="s">
        <v>434</v>
      </c>
      <c r="H6" s="1048"/>
      <c r="I6" s="1051"/>
    </row>
    <row r="7" spans="1:9" x14ac:dyDescent="0.25">
      <c r="B7" s="1052" t="s">
        <v>42</v>
      </c>
      <c r="C7" s="1053"/>
      <c r="D7" s="1053"/>
      <c r="E7" s="1053"/>
      <c r="F7" s="1053"/>
      <c r="G7" s="1053"/>
      <c r="H7" s="1053"/>
      <c r="I7" s="1054"/>
    </row>
    <row r="8" spans="1:9" x14ac:dyDescent="0.25">
      <c r="B8" s="1055" t="s">
        <v>435</v>
      </c>
      <c r="C8" s="1056"/>
      <c r="D8" s="1057"/>
      <c r="E8" s="1057"/>
      <c r="F8" s="1057"/>
      <c r="G8" s="1057"/>
      <c r="H8" s="1058">
        <f>+F8+D8</f>
        <v>0</v>
      </c>
      <c r="I8" s="1059">
        <f>E8+G8</f>
        <v>0</v>
      </c>
    </row>
    <row r="9" spans="1:9" x14ac:dyDescent="0.25">
      <c r="B9" s="1055" t="s">
        <v>44</v>
      </c>
      <c r="C9" s="1056"/>
      <c r="D9" s="1057"/>
      <c r="E9" s="1057"/>
      <c r="F9" s="1057"/>
      <c r="G9" s="1057"/>
      <c r="H9" s="1058">
        <f t="shared" ref="H9:H12" si="0">+F9+D9</f>
        <v>0</v>
      </c>
      <c r="I9" s="1059">
        <f t="shared" ref="I9:I12" si="1">E9+G9</f>
        <v>0</v>
      </c>
    </row>
    <row r="10" spans="1:9" x14ac:dyDescent="0.25">
      <c r="B10" s="1055" t="s">
        <v>45</v>
      </c>
      <c r="C10" s="1056"/>
      <c r="D10" s="1057"/>
      <c r="E10" s="1057"/>
      <c r="F10" s="1057"/>
      <c r="G10" s="1057"/>
      <c r="H10" s="1058">
        <f t="shared" si="0"/>
        <v>0</v>
      </c>
      <c r="I10" s="1059">
        <f t="shared" si="1"/>
        <v>0</v>
      </c>
    </row>
    <row r="11" spans="1:9" x14ac:dyDescent="0.25">
      <c r="B11" s="1060"/>
      <c r="C11" s="1061"/>
      <c r="D11" s="1057"/>
      <c r="E11" s="1057"/>
      <c r="F11" s="1057"/>
      <c r="G11" s="1057"/>
      <c r="H11" s="1058">
        <f t="shared" si="0"/>
        <v>0</v>
      </c>
      <c r="I11" s="1059">
        <f t="shared" si="1"/>
        <v>0</v>
      </c>
    </row>
    <row r="12" spans="1:9" x14ac:dyDescent="0.25">
      <c r="B12" s="1060"/>
      <c r="C12" s="1061"/>
      <c r="D12" s="1057"/>
      <c r="E12" s="1057"/>
      <c r="F12" s="1057"/>
      <c r="G12" s="1057"/>
      <c r="H12" s="1058">
        <f t="shared" si="0"/>
        <v>0</v>
      </c>
      <c r="I12" s="1059">
        <f t="shared" si="1"/>
        <v>0</v>
      </c>
    </row>
    <row r="13" spans="1:9" ht="15.75" thickBot="1" x14ac:dyDescent="0.3">
      <c r="B13" s="1062" t="s">
        <v>436</v>
      </c>
      <c r="C13" s="1063"/>
      <c r="D13" s="1064">
        <f>+SUM(D8:E12)</f>
        <v>0</v>
      </c>
      <c r="E13" s="1064">
        <f>SUM(E8:E12)</f>
        <v>0</v>
      </c>
      <c r="F13" s="1064">
        <f>+SUM(F8:G12)</f>
        <v>0</v>
      </c>
      <c r="G13" s="1064">
        <f>SUM(G8:G12)</f>
        <v>0</v>
      </c>
      <c r="H13" s="1064">
        <f>+SUM(H8:I12)</f>
        <v>0</v>
      </c>
      <c r="I13" s="1065">
        <f>SUM(I8:I12)</f>
        <v>0</v>
      </c>
    </row>
    <row r="14" spans="1:9" x14ac:dyDescent="0.25">
      <c r="B14" s="1052" t="s">
        <v>48</v>
      </c>
      <c r="C14" s="1053"/>
      <c r="D14" s="1053"/>
      <c r="E14" s="1053"/>
      <c r="F14" s="1053"/>
      <c r="G14" s="1053"/>
      <c r="H14" s="1053"/>
      <c r="I14" s="1054"/>
    </row>
    <row r="15" spans="1:9" x14ac:dyDescent="0.25">
      <c r="B15" s="1055" t="s">
        <v>49</v>
      </c>
      <c r="C15" s="1056"/>
      <c r="D15" s="1057"/>
      <c r="E15" s="1057"/>
      <c r="F15" s="1057"/>
      <c r="G15" s="1057"/>
      <c r="H15" s="1058">
        <f t="shared" ref="H15:H18" si="2">+F15+D15</f>
        <v>0</v>
      </c>
      <c r="I15" s="1059">
        <f t="shared" ref="I15:I18" si="3">E15+G15</f>
        <v>0</v>
      </c>
    </row>
    <row r="16" spans="1:9" x14ac:dyDescent="0.25">
      <c r="B16" s="1055" t="s">
        <v>50</v>
      </c>
      <c r="C16" s="1056"/>
      <c r="D16" s="1057"/>
      <c r="E16" s="1057"/>
      <c r="F16" s="1057"/>
      <c r="G16" s="1057"/>
      <c r="H16" s="1058">
        <f t="shared" si="2"/>
        <v>0</v>
      </c>
      <c r="I16" s="1059">
        <f t="shared" si="3"/>
        <v>0</v>
      </c>
    </row>
    <row r="17" spans="2:9" x14ac:dyDescent="0.25">
      <c r="B17" s="1055" t="s">
        <v>437</v>
      </c>
      <c r="C17" s="1056"/>
      <c r="D17" s="1057"/>
      <c r="E17" s="1057"/>
      <c r="F17" s="1057"/>
      <c r="G17" s="1057"/>
      <c r="H17" s="1058">
        <f t="shared" si="2"/>
        <v>0</v>
      </c>
      <c r="I17" s="1059">
        <f t="shared" si="3"/>
        <v>0</v>
      </c>
    </row>
    <row r="18" spans="2:9" x14ac:dyDescent="0.25">
      <c r="B18" s="1060"/>
      <c r="C18" s="1061"/>
      <c r="D18" s="1057"/>
      <c r="E18" s="1057"/>
      <c r="F18" s="1057"/>
      <c r="G18" s="1057"/>
      <c r="H18" s="1058">
        <f t="shared" si="2"/>
        <v>0</v>
      </c>
      <c r="I18" s="1059">
        <f t="shared" si="3"/>
        <v>0</v>
      </c>
    </row>
    <row r="19" spans="2:9" ht="15.75" thickBot="1" x14ac:dyDescent="0.3">
      <c r="B19" s="1066" t="s">
        <v>436</v>
      </c>
      <c r="C19" s="1067"/>
      <c r="D19" s="1068">
        <f>+SUM(D15:E18)</f>
        <v>0</v>
      </c>
      <c r="E19" s="1069">
        <f>SUM(E15:E18)</f>
        <v>0</v>
      </c>
      <c r="F19" s="1068">
        <f>+SUM(F15:G18)</f>
        <v>0</v>
      </c>
      <c r="G19" s="1069">
        <f>SUM(G15:G18)</f>
        <v>0</v>
      </c>
      <c r="H19" s="1068">
        <f>+SUM(H15:I18)</f>
        <v>0</v>
      </c>
      <c r="I19" s="1070">
        <f>SUM(I15:I18)</f>
        <v>0</v>
      </c>
    </row>
    <row r="20" spans="2:9" x14ac:dyDescent="0.25">
      <c r="B20" s="1071" t="s">
        <v>438</v>
      </c>
      <c r="C20" s="1072"/>
      <c r="D20" s="1072"/>
      <c r="E20" s="1072"/>
      <c r="F20" s="1072"/>
      <c r="G20" s="1072"/>
      <c r="H20" s="1072"/>
      <c r="I20" s="1073"/>
    </row>
    <row r="21" spans="2:9" x14ac:dyDescent="0.25">
      <c r="B21" s="1055" t="s">
        <v>61</v>
      </c>
      <c r="C21" s="1056"/>
      <c r="D21" s="1057"/>
      <c r="E21" s="1057"/>
      <c r="F21" s="1057"/>
      <c r="G21" s="1057"/>
      <c r="H21" s="1058">
        <f t="shared" ref="H21:H29" si="4">+F21+D21</f>
        <v>0</v>
      </c>
      <c r="I21" s="1059">
        <f t="shared" ref="I21:I29" si="5">E21+G21</f>
        <v>0</v>
      </c>
    </row>
    <row r="22" spans="2:9" x14ac:dyDescent="0.25">
      <c r="B22" s="1060"/>
      <c r="C22" s="1061"/>
      <c r="D22" s="1057"/>
      <c r="E22" s="1057"/>
      <c r="F22" s="1057"/>
      <c r="G22" s="1057"/>
      <c r="H22" s="1058">
        <f t="shared" si="4"/>
        <v>0</v>
      </c>
      <c r="I22" s="1059">
        <f t="shared" si="5"/>
        <v>0</v>
      </c>
    </row>
    <row r="23" spans="2:9" x14ac:dyDescent="0.25">
      <c r="B23" s="1060"/>
      <c r="C23" s="1061"/>
      <c r="D23" s="1057"/>
      <c r="E23" s="1057"/>
      <c r="F23" s="1057">
        <f>+'ACTIVO CORRIENTE'!F25*'INFORMACIÓN GENERAL'!F17</f>
        <v>0</v>
      </c>
      <c r="G23" s="1057"/>
      <c r="H23" s="1058">
        <f t="shared" si="4"/>
        <v>0</v>
      </c>
      <c r="I23" s="1059">
        <f t="shared" si="5"/>
        <v>0</v>
      </c>
    </row>
    <row r="24" spans="2:9" x14ac:dyDescent="0.25">
      <c r="B24" s="1060"/>
      <c r="C24" s="1061"/>
      <c r="D24" s="1057"/>
      <c r="E24" s="1057"/>
      <c r="F24" s="1057"/>
      <c r="G24" s="1057"/>
      <c r="H24" s="1058">
        <f t="shared" si="4"/>
        <v>0</v>
      </c>
      <c r="I24" s="1059">
        <f t="shared" si="5"/>
        <v>0</v>
      </c>
    </row>
    <row r="25" spans="2:9" x14ac:dyDescent="0.25">
      <c r="B25" s="1060"/>
      <c r="C25" s="1061"/>
      <c r="D25" s="1057"/>
      <c r="E25" s="1057"/>
      <c r="F25" s="1057"/>
      <c r="G25" s="1057"/>
      <c r="H25" s="1058">
        <f t="shared" si="4"/>
        <v>0</v>
      </c>
      <c r="I25" s="1059">
        <f t="shared" si="5"/>
        <v>0</v>
      </c>
    </row>
    <row r="26" spans="2:9" x14ac:dyDescent="0.25">
      <c r="B26" s="1060"/>
      <c r="C26" s="1061"/>
      <c r="D26" s="1057"/>
      <c r="E26" s="1057"/>
      <c r="F26" s="1057"/>
      <c r="G26" s="1057"/>
      <c r="H26" s="1058">
        <f t="shared" si="4"/>
        <v>0</v>
      </c>
      <c r="I26" s="1059">
        <f t="shared" si="5"/>
        <v>0</v>
      </c>
    </row>
    <row r="27" spans="2:9" x14ac:dyDescent="0.25">
      <c r="B27" s="1060"/>
      <c r="C27" s="1061"/>
      <c r="D27" s="1057"/>
      <c r="E27" s="1057"/>
      <c r="F27" s="1057"/>
      <c r="G27" s="1057"/>
      <c r="H27" s="1058">
        <f t="shared" si="4"/>
        <v>0</v>
      </c>
      <c r="I27" s="1059">
        <f t="shared" si="5"/>
        <v>0</v>
      </c>
    </row>
    <row r="28" spans="2:9" x14ac:dyDescent="0.25">
      <c r="B28" s="1055" t="s">
        <v>439</v>
      </c>
      <c r="C28" s="1056"/>
      <c r="D28" s="1057"/>
      <c r="E28" s="1057"/>
      <c r="F28" s="1057"/>
      <c r="G28" s="1057"/>
      <c r="H28" s="1058">
        <f t="shared" si="4"/>
        <v>0</v>
      </c>
      <c r="I28" s="1059">
        <f t="shared" si="5"/>
        <v>0</v>
      </c>
    </row>
    <row r="29" spans="2:9" x14ac:dyDescent="0.25">
      <c r="B29" s="1055" t="s">
        <v>440</v>
      </c>
      <c r="C29" s="1056"/>
      <c r="D29" s="1057"/>
      <c r="E29" s="1057"/>
      <c r="F29" s="1057"/>
      <c r="G29" s="1057"/>
      <c r="H29" s="1058">
        <f t="shared" si="4"/>
        <v>0</v>
      </c>
      <c r="I29" s="1059">
        <f t="shared" si="5"/>
        <v>0</v>
      </c>
    </row>
    <row r="30" spans="2:9" ht="15.75" thickBot="1" x14ac:dyDescent="0.3">
      <c r="B30" s="1062" t="s">
        <v>436</v>
      </c>
      <c r="C30" s="1063"/>
      <c r="D30" s="1064">
        <f>+SUM(D21:E29)</f>
        <v>0</v>
      </c>
      <c r="E30" s="1064">
        <f>SUM(E22:E29)</f>
        <v>0</v>
      </c>
      <c r="F30" s="1064">
        <f>+SUM(F21:G29)</f>
        <v>0</v>
      </c>
      <c r="G30" s="1064">
        <f>SUM(G22:G29)</f>
        <v>0</v>
      </c>
      <c r="H30" s="1064">
        <f>+SUM(H21:I29)</f>
        <v>0</v>
      </c>
      <c r="I30" s="1065">
        <f>SUM(I22:I29)</f>
        <v>0</v>
      </c>
    </row>
    <row r="31" spans="2:9" x14ac:dyDescent="0.25">
      <c r="B31" s="1074" t="s">
        <v>441</v>
      </c>
      <c r="C31" s="1075"/>
      <c r="D31" s="1075"/>
      <c r="E31" s="1075"/>
      <c r="F31" s="1075"/>
      <c r="G31" s="1075"/>
      <c r="H31" s="1075"/>
      <c r="I31" s="1076"/>
    </row>
    <row r="32" spans="2:9" x14ac:dyDescent="0.25">
      <c r="B32" s="1055" t="s">
        <v>61</v>
      </c>
      <c r="C32" s="1056"/>
      <c r="D32" s="1057"/>
      <c r="E32" s="1057"/>
      <c r="F32" s="1057"/>
      <c r="G32" s="1057"/>
      <c r="H32" s="1058">
        <f t="shared" ref="H32:H36" si="6">+F32+D32</f>
        <v>0</v>
      </c>
      <c r="I32" s="1059">
        <f t="shared" ref="I32:I36" si="7">E32+G32</f>
        <v>0</v>
      </c>
    </row>
    <row r="33" spans="2:9" x14ac:dyDescent="0.25">
      <c r="B33" s="1060"/>
      <c r="C33" s="1061"/>
      <c r="D33" s="1057"/>
      <c r="E33" s="1057"/>
      <c r="F33" s="1057"/>
      <c r="G33" s="1057"/>
      <c r="H33" s="1058">
        <f t="shared" si="6"/>
        <v>0</v>
      </c>
      <c r="I33" s="1059">
        <f t="shared" si="7"/>
        <v>0</v>
      </c>
    </row>
    <row r="34" spans="2:9" x14ac:dyDescent="0.25">
      <c r="B34" s="1060"/>
      <c r="C34" s="1061"/>
      <c r="D34" s="1057"/>
      <c r="E34" s="1057"/>
      <c r="F34" s="1057"/>
      <c r="G34" s="1057"/>
      <c r="H34" s="1058">
        <f t="shared" si="6"/>
        <v>0</v>
      </c>
      <c r="I34" s="1059">
        <f t="shared" si="7"/>
        <v>0</v>
      </c>
    </row>
    <row r="35" spans="2:9" x14ac:dyDescent="0.25">
      <c r="B35" s="1055" t="s">
        <v>439</v>
      </c>
      <c r="C35" s="1056"/>
      <c r="D35" s="1057"/>
      <c r="E35" s="1057"/>
      <c r="F35" s="1057"/>
      <c r="G35" s="1057"/>
      <c r="H35" s="1058">
        <f t="shared" si="6"/>
        <v>0</v>
      </c>
      <c r="I35" s="1059">
        <f t="shared" si="7"/>
        <v>0</v>
      </c>
    </row>
    <row r="36" spans="2:9" x14ac:dyDescent="0.25">
      <c r="B36" s="1055" t="s">
        <v>440</v>
      </c>
      <c r="C36" s="1056"/>
      <c r="D36" s="1057"/>
      <c r="E36" s="1057"/>
      <c r="F36" s="1057"/>
      <c r="G36" s="1057"/>
      <c r="H36" s="1058">
        <f t="shared" si="6"/>
        <v>0</v>
      </c>
      <c r="I36" s="1059">
        <f t="shared" si="7"/>
        <v>0</v>
      </c>
    </row>
    <row r="37" spans="2:9" ht="15.75" thickBot="1" x14ac:dyDescent="0.3">
      <c r="B37" s="1062" t="s">
        <v>436</v>
      </c>
      <c r="C37" s="1063"/>
      <c r="D37" s="1064">
        <f>+SUM(D32:E36)</f>
        <v>0</v>
      </c>
      <c r="E37" s="1064">
        <f>SUM(E33:E36)</f>
        <v>0</v>
      </c>
      <c r="F37" s="1064">
        <f>+SUM(F32:G36)</f>
        <v>0</v>
      </c>
      <c r="G37" s="1064">
        <f>SUM(G33:G36)</f>
        <v>0</v>
      </c>
      <c r="H37" s="1064">
        <f>+SUM(H32:I36)</f>
        <v>0</v>
      </c>
      <c r="I37" s="1065">
        <f>SUM(I33:I36)</f>
        <v>0</v>
      </c>
    </row>
    <row r="38" spans="2:9" x14ac:dyDescent="0.25">
      <c r="B38" s="1074" t="s">
        <v>60</v>
      </c>
      <c r="C38" s="1075"/>
      <c r="D38" s="1075"/>
      <c r="E38" s="1075"/>
      <c r="F38" s="1075"/>
      <c r="G38" s="1075"/>
      <c r="H38" s="1075"/>
      <c r="I38" s="1076"/>
    </row>
    <row r="39" spans="2:9" x14ac:dyDescent="0.25">
      <c r="B39" s="1055" t="s">
        <v>442</v>
      </c>
      <c r="C39" s="1056"/>
      <c r="D39" s="1057"/>
      <c r="E39" s="1057"/>
      <c r="F39" s="1057"/>
      <c r="G39" s="1057"/>
      <c r="H39" s="1058">
        <f t="shared" ref="H39:H44" si="8">+F39+D39</f>
        <v>0</v>
      </c>
      <c r="I39" s="1059">
        <f t="shared" ref="I39:I44" si="9">E39+G39</f>
        <v>0</v>
      </c>
    </row>
    <row r="40" spans="2:9" x14ac:dyDescent="0.25">
      <c r="B40" s="1055" t="s">
        <v>61</v>
      </c>
      <c r="C40" s="1056"/>
      <c r="D40" s="1057"/>
      <c r="E40" s="1057"/>
      <c r="F40" s="1057"/>
      <c r="G40" s="1057"/>
      <c r="H40" s="1058">
        <f t="shared" si="8"/>
        <v>0</v>
      </c>
      <c r="I40" s="1059">
        <f t="shared" si="9"/>
        <v>0</v>
      </c>
    </row>
    <row r="41" spans="2:9" x14ac:dyDescent="0.25">
      <c r="B41" s="1060"/>
      <c r="C41" s="1061"/>
      <c r="D41" s="1057"/>
      <c r="E41" s="1057"/>
      <c r="F41" s="1057"/>
      <c r="G41" s="1057"/>
      <c r="H41" s="1058">
        <f t="shared" si="8"/>
        <v>0</v>
      </c>
      <c r="I41" s="1059">
        <f t="shared" si="9"/>
        <v>0</v>
      </c>
    </row>
    <row r="42" spans="2:9" x14ac:dyDescent="0.25">
      <c r="B42" s="1060"/>
      <c r="C42" s="1061"/>
      <c r="D42" s="1057"/>
      <c r="E42" s="1057"/>
      <c r="F42" s="1057"/>
      <c r="G42" s="1057"/>
      <c r="H42" s="1058">
        <f t="shared" si="8"/>
        <v>0</v>
      </c>
      <c r="I42" s="1059">
        <f t="shared" si="9"/>
        <v>0</v>
      </c>
    </row>
    <row r="43" spans="2:9" x14ac:dyDescent="0.25">
      <c r="B43" s="1060"/>
      <c r="C43" s="1061"/>
      <c r="D43" s="1057"/>
      <c r="E43" s="1057"/>
      <c r="F43" s="1057"/>
      <c r="G43" s="1057"/>
      <c r="H43" s="1058">
        <f t="shared" si="8"/>
        <v>0</v>
      </c>
      <c r="I43" s="1059">
        <f t="shared" si="9"/>
        <v>0</v>
      </c>
    </row>
    <row r="44" spans="2:9" x14ac:dyDescent="0.25">
      <c r="B44" s="1055" t="s">
        <v>439</v>
      </c>
      <c r="C44" s="1056"/>
      <c r="D44" s="1057"/>
      <c r="E44" s="1057"/>
      <c r="F44" s="1057"/>
      <c r="G44" s="1057"/>
      <c r="H44" s="1058">
        <f t="shared" si="8"/>
        <v>0</v>
      </c>
      <c r="I44" s="1059">
        <f t="shared" si="9"/>
        <v>0</v>
      </c>
    </row>
    <row r="45" spans="2:9" ht="15.75" thickBot="1" x14ac:dyDescent="0.3">
      <c r="B45" s="1062" t="s">
        <v>436</v>
      </c>
      <c r="C45" s="1063"/>
      <c r="D45" s="1064">
        <f>+SUM(D39:E44)</f>
        <v>0</v>
      </c>
      <c r="E45" s="1064">
        <f>SUM(E39:E44)</f>
        <v>0</v>
      </c>
      <c r="F45" s="1064">
        <f>+SUM(F39:G44)</f>
        <v>0</v>
      </c>
      <c r="G45" s="1064">
        <f>SUM(G39:G44)</f>
        <v>0</v>
      </c>
      <c r="H45" s="1064">
        <f>+SUM(H39:I44)</f>
        <v>0</v>
      </c>
      <c r="I45" s="1065">
        <f>SUM(I39:I44)</f>
        <v>0</v>
      </c>
    </row>
    <row r="46" spans="2:9" x14ac:dyDescent="0.25">
      <c r="B46" s="1074" t="s">
        <v>443</v>
      </c>
      <c r="C46" s="1075"/>
      <c r="D46" s="1075"/>
      <c r="E46" s="1075"/>
      <c r="F46" s="1075"/>
      <c r="G46" s="1075"/>
      <c r="H46" s="1075"/>
      <c r="I46" s="1076"/>
    </row>
    <row r="47" spans="2:9" x14ac:dyDescent="0.25">
      <c r="B47" s="1055" t="s">
        <v>442</v>
      </c>
      <c r="C47" s="1056"/>
      <c r="D47" s="1057"/>
      <c r="E47" s="1057"/>
      <c r="F47" s="1057"/>
      <c r="G47" s="1057"/>
      <c r="H47" s="1058">
        <f t="shared" ref="H47:H50" si="10">+F47+D47</f>
        <v>0</v>
      </c>
      <c r="I47" s="1059">
        <f t="shared" ref="I47:I50" si="11">E47+G47</f>
        <v>0</v>
      </c>
    </row>
    <row r="48" spans="2:9" x14ac:dyDescent="0.25">
      <c r="B48" s="1055" t="s">
        <v>61</v>
      </c>
      <c r="C48" s="1056"/>
      <c r="D48" s="1057"/>
      <c r="E48" s="1057"/>
      <c r="F48" s="1057"/>
      <c r="G48" s="1057"/>
      <c r="H48" s="1058">
        <f t="shared" si="10"/>
        <v>0</v>
      </c>
      <c r="I48" s="1059">
        <f t="shared" si="11"/>
        <v>0</v>
      </c>
    </row>
    <row r="49" spans="2:9" x14ac:dyDescent="0.25">
      <c r="B49" s="1055" t="s">
        <v>444</v>
      </c>
      <c r="C49" s="1056"/>
      <c r="D49" s="1057">
        <f>+'ACTIVO NO CORRIENTE'!F11*30.617</f>
        <v>0</v>
      </c>
      <c r="E49" s="1057"/>
      <c r="F49" s="1057"/>
      <c r="G49" s="1057"/>
      <c r="H49" s="1058">
        <f t="shared" si="10"/>
        <v>0</v>
      </c>
      <c r="I49" s="1059">
        <f t="shared" si="11"/>
        <v>0</v>
      </c>
    </row>
    <row r="50" spans="2:9" x14ac:dyDescent="0.25">
      <c r="B50" s="1055" t="s">
        <v>439</v>
      </c>
      <c r="C50" s="1056"/>
      <c r="D50" s="1057"/>
      <c r="E50" s="1057"/>
      <c r="F50" s="1057"/>
      <c r="G50" s="1057"/>
      <c r="H50" s="1058">
        <f t="shared" si="10"/>
        <v>0</v>
      </c>
      <c r="I50" s="1059">
        <f t="shared" si="11"/>
        <v>0</v>
      </c>
    </row>
    <row r="51" spans="2:9" x14ac:dyDescent="0.25">
      <c r="B51" s="1055"/>
      <c r="C51" s="1056"/>
      <c r="D51" s="703"/>
      <c r="E51" s="704"/>
      <c r="F51" s="703"/>
      <c r="G51" s="704"/>
      <c r="H51" s="1058">
        <f t="shared" ref="H51:H52" si="12">+F51+D51</f>
        <v>0</v>
      </c>
      <c r="I51" s="1059">
        <f t="shared" ref="I51:I52" si="13">E51+G51</f>
        <v>0</v>
      </c>
    </row>
    <row r="52" spans="2:9" x14ac:dyDescent="0.25">
      <c r="B52" s="1055"/>
      <c r="C52" s="1056"/>
      <c r="D52" s="703"/>
      <c r="E52" s="704"/>
      <c r="F52" s="703"/>
      <c r="G52" s="704"/>
      <c r="H52" s="1058">
        <f t="shared" si="12"/>
        <v>0</v>
      </c>
      <c r="I52" s="1059">
        <f t="shared" si="13"/>
        <v>0</v>
      </c>
    </row>
    <row r="53" spans="2:9" ht="15.75" thickBot="1" x14ac:dyDescent="0.3">
      <c r="B53" s="1062" t="s">
        <v>436</v>
      </c>
      <c r="C53" s="1063"/>
      <c r="D53" s="1068">
        <f>+SUM(D47:E52)</f>
        <v>0</v>
      </c>
      <c r="E53" s="1069">
        <f>SUM(E47:E50)</f>
        <v>0</v>
      </c>
      <c r="F53" s="1068">
        <f>+SUM(F47:G52)</f>
        <v>0</v>
      </c>
      <c r="G53" s="1069">
        <f>SUM(G47:G50)</f>
        <v>0</v>
      </c>
      <c r="H53" s="1068">
        <f>+SUM(H47:I52)</f>
        <v>0</v>
      </c>
      <c r="I53" s="1070">
        <f>SUM(I47:I50)</f>
        <v>0</v>
      </c>
    </row>
    <row r="54" spans="2:9" x14ac:dyDescent="0.25">
      <c r="B54" s="1074" t="s">
        <v>445</v>
      </c>
      <c r="C54" s="1075"/>
      <c r="D54" s="1075"/>
      <c r="E54" s="1075"/>
      <c r="F54" s="1075"/>
      <c r="G54" s="1075"/>
      <c r="H54" s="1075"/>
      <c r="I54" s="1076"/>
    </row>
    <row r="55" spans="2:9" x14ac:dyDescent="0.25">
      <c r="B55" s="1060"/>
      <c r="C55" s="1061"/>
      <c r="D55" s="1057">
        <f>+'ACTIVO NO CORRIENTE'!F28*30.617</f>
        <v>0</v>
      </c>
      <c r="E55" s="1057"/>
      <c r="F55" s="1057"/>
      <c r="G55" s="1057"/>
      <c r="H55" s="1058">
        <f t="shared" ref="H55:H57" si="14">+F55+D55</f>
        <v>0</v>
      </c>
      <c r="I55" s="1059">
        <f t="shared" ref="I55:I57" si="15">E55+G55</f>
        <v>0</v>
      </c>
    </row>
    <row r="56" spans="2:9" x14ac:dyDescent="0.25">
      <c r="B56" s="1060"/>
      <c r="C56" s="1061"/>
      <c r="D56" s="1057"/>
      <c r="E56" s="1057"/>
      <c r="F56" s="1057"/>
      <c r="G56" s="1057"/>
      <c r="H56" s="1058">
        <f t="shared" si="14"/>
        <v>0</v>
      </c>
      <c r="I56" s="1059">
        <f t="shared" si="15"/>
        <v>0</v>
      </c>
    </row>
    <row r="57" spans="2:9" x14ac:dyDescent="0.25">
      <c r="B57" s="1060"/>
      <c r="C57" s="1061"/>
      <c r="D57" s="1057"/>
      <c r="E57" s="1057"/>
      <c r="F57" s="1057"/>
      <c r="G57" s="1057"/>
      <c r="H57" s="1058">
        <f t="shared" si="14"/>
        <v>0</v>
      </c>
      <c r="I57" s="1059">
        <f t="shared" si="15"/>
        <v>0</v>
      </c>
    </row>
    <row r="58" spans="2:9" ht="15.75" thickBot="1" x14ac:dyDescent="0.3">
      <c r="B58" s="1062" t="s">
        <v>436</v>
      </c>
      <c r="C58" s="1063"/>
      <c r="D58" s="1064">
        <f>+SUM(D55:E57)</f>
        <v>0</v>
      </c>
      <c r="E58" s="1064">
        <f>SUM(E55:E57)</f>
        <v>0</v>
      </c>
      <c r="F58" s="1064">
        <f>+SUM(F55:G57)</f>
        <v>0</v>
      </c>
      <c r="G58" s="1064">
        <f>SUM(G55:G57)</f>
        <v>0</v>
      </c>
      <c r="H58" s="1064">
        <f>+SUM(H55:I57)</f>
        <v>0</v>
      </c>
      <c r="I58" s="1065">
        <f>SUM(I55:I57)</f>
        <v>0</v>
      </c>
    </row>
  </sheetData>
  <sheetProtection password="C993" sheet="1" objects="1" scenarios="1"/>
  <mergeCells count="187">
    <mergeCell ref="B57:C57"/>
    <mergeCell ref="D57:E57"/>
    <mergeCell ref="F57:G57"/>
    <mergeCell ref="H57:I57"/>
    <mergeCell ref="B58:C58"/>
    <mergeCell ref="D58:E58"/>
    <mergeCell ref="F58:G58"/>
    <mergeCell ref="H58:I58"/>
    <mergeCell ref="B54:I54"/>
    <mergeCell ref="B55:C55"/>
    <mergeCell ref="D55:E55"/>
    <mergeCell ref="F55:G55"/>
    <mergeCell ref="H55:I55"/>
    <mergeCell ref="B56:C56"/>
    <mergeCell ref="D56:E56"/>
    <mergeCell ref="F56:G56"/>
    <mergeCell ref="H56:I56"/>
    <mergeCell ref="B50:C50"/>
    <mergeCell ref="D50:E50"/>
    <mergeCell ref="F50:G50"/>
    <mergeCell ref="H50:I50"/>
    <mergeCell ref="B53:C53"/>
    <mergeCell ref="D53:E53"/>
    <mergeCell ref="F53:G53"/>
    <mergeCell ref="H53:I53"/>
    <mergeCell ref="B48:C48"/>
    <mergeCell ref="D48:E48"/>
    <mergeCell ref="F48:G48"/>
    <mergeCell ref="H48:I48"/>
    <mergeCell ref="B49:C49"/>
    <mergeCell ref="D49:E49"/>
    <mergeCell ref="F49:G49"/>
    <mergeCell ref="H49:I49"/>
    <mergeCell ref="B51:C51"/>
    <mergeCell ref="B52:C52"/>
    <mergeCell ref="H51:I51"/>
    <mergeCell ref="H52:I52"/>
    <mergeCell ref="B45:C45"/>
    <mergeCell ref="D45:E45"/>
    <mergeCell ref="F45:G45"/>
    <mergeCell ref="H45:I45"/>
    <mergeCell ref="B46:I46"/>
    <mergeCell ref="B47:C47"/>
    <mergeCell ref="D47:E47"/>
    <mergeCell ref="F47:G47"/>
    <mergeCell ref="H47:I47"/>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8:I38"/>
    <mergeCell ref="B39:C39"/>
    <mergeCell ref="D39:E39"/>
    <mergeCell ref="F39:G39"/>
    <mergeCell ref="H39:I39"/>
    <mergeCell ref="B40:C40"/>
    <mergeCell ref="D40:E40"/>
    <mergeCell ref="F40:G40"/>
    <mergeCell ref="H40:I40"/>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1:I31"/>
    <mergeCell ref="B32:C32"/>
    <mergeCell ref="D32:E32"/>
    <mergeCell ref="F32:G32"/>
    <mergeCell ref="H32:I32"/>
    <mergeCell ref="B33:C33"/>
    <mergeCell ref="D33:E33"/>
    <mergeCell ref="F33:G33"/>
    <mergeCell ref="H33:I33"/>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0:I20"/>
    <mergeCell ref="B21:C21"/>
    <mergeCell ref="D21:E21"/>
    <mergeCell ref="F21:G21"/>
    <mergeCell ref="H21:I21"/>
    <mergeCell ref="B22:C22"/>
    <mergeCell ref="D22:E22"/>
    <mergeCell ref="F22:G22"/>
    <mergeCell ref="H22:I22"/>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3:C13"/>
    <mergeCell ref="D13:E13"/>
    <mergeCell ref="F13:G13"/>
    <mergeCell ref="H13:I13"/>
    <mergeCell ref="B14:I14"/>
    <mergeCell ref="B15:C15"/>
    <mergeCell ref="D15:E15"/>
    <mergeCell ref="F15:G15"/>
    <mergeCell ref="H15:I15"/>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4:C6"/>
    <mergeCell ref="D4:E6"/>
    <mergeCell ref="F4:G6"/>
    <mergeCell ref="H4:I6"/>
    <mergeCell ref="B7:I7"/>
    <mergeCell ref="B8:C8"/>
    <mergeCell ref="D8:E8"/>
    <mergeCell ref="F8:G8"/>
    <mergeCell ref="H8:I8"/>
  </mergeCells>
  <printOptions horizontalCentered="1"/>
  <pageMargins left="0.70866141732283472" right="0.70866141732283472" top="0.74803149606299213" bottom="0.74803149606299213" header="0.31496062992125984" footer="0.31496062992125984"/>
  <pageSetup paperSize="9" scale="81" orientation="portrait" r:id="rId1"/>
  <headerFooter>
    <oddFooter>&amp;L_________________________________
                    Firma Empresa&amp;R__________________________________
Inicialización Contador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
  <sheetViews>
    <sheetView showGridLines="0" zoomScaleNormal="100" workbookViewId="0">
      <selection activeCell="F18" sqref="F18"/>
    </sheetView>
  </sheetViews>
  <sheetFormatPr baseColWidth="10" defaultRowHeight="15" x14ac:dyDescent="0.25"/>
  <cols>
    <col min="1" max="1" width="3.7109375" customWidth="1"/>
    <col min="2" max="2" width="27.7109375" bestFit="1" customWidth="1"/>
    <col min="3" max="7" width="13.7109375" customWidth="1"/>
    <col min="8" max="8" width="12.7109375" customWidth="1"/>
    <col min="9" max="9" width="13.7109375" customWidth="1"/>
    <col min="10" max="10" width="11.42578125" customWidth="1"/>
    <col min="11" max="13" width="13.7109375" customWidth="1"/>
    <col min="14" max="14" width="11.42578125" customWidth="1"/>
  </cols>
  <sheetData>
    <row r="1" spans="1:14" x14ac:dyDescent="0.25">
      <c r="A1" s="134"/>
      <c r="B1" s="95" t="str">
        <f>+'INFORMACIÓN GENERAL'!$A$4</f>
        <v>NOMBRE O RAZÓN SOCIAL:</v>
      </c>
      <c r="C1" s="181">
        <f>+'INFORMACIÓN GENERAL'!C4:I4</f>
        <v>0</v>
      </c>
      <c r="D1" s="181"/>
      <c r="E1" s="144"/>
      <c r="F1" s="144"/>
      <c r="G1" s="144"/>
      <c r="H1" s="144"/>
      <c r="I1" s="134"/>
      <c r="J1" s="134"/>
      <c r="K1" s="134"/>
      <c r="L1" s="134"/>
      <c r="M1" s="134"/>
      <c r="N1" s="182" t="s">
        <v>1017</v>
      </c>
    </row>
    <row r="2" spans="1:14" x14ac:dyDescent="0.25">
      <c r="A2" s="134"/>
      <c r="B2" s="95" t="str">
        <f>+'INFORMACIÓN GENERAL'!$A$9</f>
        <v>FECHA DE ESTADOS FINANCIEROS:</v>
      </c>
      <c r="C2" s="183">
        <f>+'INFORMACIÓN GENERAL'!C9:D9</f>
        <v>43100</v>
      </c>
      <c r="D2" s="183"/>
      <c r="E2" s="144"/>
      <c r="F2" s="144"/>
      <c r="G2" s="144"/>
      <c r="H2" s="144"/>
      <c r="I2" s="183"/>
      <c r="J2" s="134"/>
      <c r="K2" s="134"/>
      <c r="L2" s="134"/>
      <c r="M2" s="134"/>
      <c r="N2" s="134"/>
    </row>
    <row r="3" spans="1:14" ht="15.75" thickBot="1" x14ac:dyDescent="0.3">
      <c r="A3" s="298"/>
      <c r="B3" s="298"/>
      <c r="C3" s="298"/>
      <c r="D3" s="298"/>
      <c r="E3" s="298"/>
      <c r="F3" s="298"/>
      <c r="G3" s="298"/>
      <c r="H3" s="298"/>
      <c r="I3" s="298"/>
      <c r="J3" s="298"/>
      <c r="K3" s="298"/>
      <c r="L3" s="298"/>
      <c r="M3" s="298"/>
      <c r="N3" s="298"/>
    </row>
    <row r="4" spans="1:14" x14ac:dyDescent="0.25">
      <c r="A4" s="134"/>
      <c r="B4" s="1086" t="s">
        <v>446</v>
      </c>
      <c r="C4" s="1089" t="s">
        <v>447</v>
      </c>
      <c r="D4" s="1090"/>
      <c r="E4" s="1090"/>
      <c r="F4" s="1090"/>
      <c r="G4" s="1091"/>
      <c r="H4" s="1092" t="s">
        <v>448</v>
      </c>
      <c r="I4" s="1089"/>
      <c r="J4" s="1089"/>
      <c r="K4" s="1089"/>
      <c r="L4" s="1089"/>
      <c r="M4" s="1093"/>
      <c r="N4" s="1094" t="s">
        <v>449</v>
      </c>
    </row>
    <row r="5" spans="1:14" x14ac:dyDescent="0.25">
      <c r="A5" s="134"/>
      <c r="B5" s="1087"/>
      <c r="C5" s="1027" t="s">
        <v>450</v>
      </c>
      <c r="D5" s="1027" t="s">
        <v>451</v>
      </c>
      <c r="E5" s="1027" t="s">
        <v>452</v>
      </c>
      <c r="F5" s="1027" t="s">
        <v>453</v>
      </c>
      <c r="G5" s="1031" t="s">
        <v>454</v>
      </c>
      <c r="H5" s="1079" t="s">
        <v>455</v>
      </c>
      <c r="I5" s="1027" t="s">
        <v>456</v>
      </c>
      <c r="J5" s="1027" t="s">
        <v>457</v>
      </c>
      <c r="K5" s="299" t="s">
        <v>458</v>
      </c>
      <c r="L5" s="299"/>
      <c r="M5" s="1031" t="s">
        <v>459</v>
      </c>
      <c r="N5" s="1095"/>
    </row>
    <row r="6" spans="1:14" x14ac:dyDescent="0.25">
      <c r="A6" s="298"/>
      <c r="B6" s="1087"/>
      <c r="C6" s="1027"/>
      <c r="D6" s="1027" t="s">
        <v>460</v>
      </c>
      <c r="E6" s="1027" t="s">
        <v>452</v>
      </c>
      <c r="F6" s="1027"/>
      <c r="G6" s="1031"/>
      <c r="H6" s="1079"/>
      <c r="I6" s="1027"/>
      <c r="J6" s="1027"/>
      <c r="K6" s="1084" t="s">
        <v>461</v>
      </c>
      <c r="L6" s="1027" t="s">
        <v>462</v>
      </c>
      <c r="M6" s="1031"/>
      <c r="N6" s="1095"/>
    </row>
    <row r="7" spans="1:14" x14ac:dyDescent="0.25">
      <c r="A7" s="134"/>
      <c r="B7" s="1087"/>
      <c r="C7" s="1027"/>
      <c r="D7" s="1027" t="s">
        <v>463</v>
      </c>
      <c r="E7" s="1027" t="s">
        <v>464</v>
      </c>
      <c r="F7" s="1027"/>
      <c r="G7" s="1031"/>
      <c r="H7" s="1079"/>
      <c r="I7" s="1027"/>
      <c r="J7" s="1027"/>
      <c r="K7" s="1084"/>
      <c r="L7" s="1027"/>
      <c r="M7" s="1031"/>
      <c r="N7" s="1095"/>
    </row>
    <row r="8" spans="1:14" ht="15.75" thickBot="1" x14ac:dyDescent="0.3">
      <c r="A8" s="134"/>
      <c r="B8" s="1088"/>
      <c r="C8" s="1077"/>
      <c r="D8" s="1077" t="s">
        <v>465</v>
      </c>
      <c r="E8" s="1077" t="s">
        <v>466</v>
      </c>
      <c r="F8" s="1077"/>
      <c r="G8" s="1078"/>
      <c r="H8" s="1080"/>
      <c r="I8" s="1077"/>
      <c r="J8" s="1077"/>
      <c r="K8" s="1085"/>
      <c r="L8" s="1077"/>
      <c r="M8" s="1078"/>
      <c r="N8" s="1096"/>
    </row>
    <row r="9" spans="1:14" x14ac:dyDescent="0.25">
      <c r="A9" s="298"/>
      <c r="B9" s="1081" t="s">
        <v>467</v>
      </c>
      <c r="C9" s="1082"/>
      <c r="D9" s="1082"/>
      <c r="E9" s="1082"/>
      <c r="F9" s="1082"/>
      <c r="G9" s="1082"/>
      <c r="H9" s="1082"/>
      <c r="I9" s="1082"/>
      <c r="J9" s="1082"/>
      <c r="K9" s="1082"/>
      <c r="L9" s="1082"/>
      <c r="M9" s="1082"/>
      <c r="N9" s="1083"/>
    </row>
    <row r="10" spans="1:14" x14ac:dyDescent="0.25">
      <c r="A10" s="134"/>
      <c r="B10" s="300" t="s">
        <v>468</v>
      </c>
      <c r="C10" s="64"/>
      <c r="D10" s="64"/>
      <c r="E10" s="64"/>
      <c r="F10" s="64"/>
      <c r="G10" s="301">
        <f>+C10+D10-E10+F10</f>
        <v>0</v>
      </c>
      <c r="H10" s="64"/>
      <c r="I10" s="64"/>
      <c r="J10" s="64"/>
      <c r="K10" s="64"/>
      <c r="L10" s="64"/>
      <c r="M10" s="301">
        <f>+H10+I10-J10+L10</f>
        <v>0</v>
      </c>
      <c r="N10" s="302">
        <f>G10-M10</f>
        <v>0</v>
      </c>
    </row>
    <row r="11" spans="1:14" x14ac:dyDescent="0.25">
      <c r="A11" s="134"/>
      <c r="B11" s="300" t="s">
        <v>469</v>
      </c>
      <c r="C11" s="64"/>
      <c r="D11" s="64"/>
      <c r="E11" s="64"/>
      <c r="F11" s="64"/>
      <c r="G11" s="301">
        <f t="shared" ref="G11:G19" si="0">+C11+D11-E11+F11</f>
        <v>0</v>
      </c>
      <c r="H11" s="64"/>
      <c r="I11" s="64"/>
      <c r="J11" s="64"/>
      <c r="K11" s="64"/>
      <c r="L11" s="64"/>
      <c r="M11" s="301">
        <f t="shared" ref="M11:M20" si="1">+H11+I11-J11+L11</f>
        <v>0</v>
      </c>
      <c r="N11" s="302">
        <f t="shared" ref="N11:N19" si="2">G11-M11</f>
        <v>0</v>
      </c>
    </row>
    <row r="12" spans="1:14" x14ac:dyDescent="0.25">
      <c r="A12" s="298"/>
      <c r="B12" s="300" t="s">
        <v>470</v>
      </c>
      <c r="C12" s="64"/>
      <c r="D12" s="64"/>
      <c r="E12" s="64"/>
      <c r="F12" s="64"/>
      <c r="G12" s="301">
        <f t="shared" si="0"/>
        <v>0</v>
      </c>
      <c r="H12" s="64"/>
      <c r="I12" s="64"/>
      <c r="J12" s="64"/>
      <c r="K12" s="303"/>
      <c r="L12" s="64"/>
      <c r="M12" s="301">
        <f t="shared" si="1"/>
        <v>0</v>
      </c>
      <c r="N12" s="302">
        <f t="shared" si="2"/>
        <v>0</v>
      </c>
    </row>
    <row r="13" spans="1:14" x14ac:dyDescent="0.25">
      <c r="A13" s="134"/>
      <c r="B13" s="300" t="s">
        <v>471</v>
      </c>
      <c r="C13" s="64"/>
      <c r="D13" s="64"/>
      <c r="E13" s="64"/>
      <c r="F13" s="64"/>
      <c r="G13" s="301">
        <f t="shared" si="0"/>
        <v>0</v>
      </c>
      <c r="H13" s="64"/>
      <c r="I13" s="64"/>
      <c r="J13" s="64"/>
      <c r="K13" s="303"/>
      <c r="L13" s="64"/>
      <c r="M13" s="301">
        <f t="shared" si="1"/>
        <v>0</v>
      </c>
      <c r="N13" s="302">
        <f t="shared" si="2"/>
        <v>0</v>
      </c>
    </row>
    <row r="14" spans="1:14" x14ac:dyDescent="0.25">
      <c r="A14" s="134"/>
      <c r="B14" s="300" t="s">
        <v>472</v>
      </c>
      <c r="C14" s="64"/>
      <c r="D14" s="64"/>
      <c r="E14" s="64"/>
      <c r="F14" s="64"/>
      <c r="G14" s="301">
        <f t="shared" si="0"/>
        <v>0</v>
      </c>
      <c r="H14" s="64"/>
      <c r="I14" s="64"/>
      <c r="J14" s="64"/>
      <c r="K14" s="303"/>
      <c r="L14" s="64"/>
      <c r="M14" s="301">
        <f t="shared" si="1"/>
        <v>0</v>
      </c>
      <c r="N14" s="302">
        <f t="shared" si="2"/>
        <v>0</v>
      </c>
    </row>
    <row r="15" spans="1:14" x14ac:dyDescent="0.25">
      <c r="A15" s="298"/>
      <c r="B15" s="300" t="s">
        <v>473</v>
      </c>
      <c r="C15" s="64"/>
      <c r="D15" s="64"/>
      <c r="E15" s="64"/>
      <c r="F15" s="64"/>
      <c r="G15" s="301">
        <f t="shared" si="0"/>
        <v>0</v>
      </c>
      <c r="H15" s="64"/>
      <c r="I15" s="64"/>
      <c r="J15" s="64"/>
      <c r="K15" s="303"/>
      <c r="L15" s="64"/>
      <c r="M15" s="301">
        <f t="shared" si="1"/>
        <v>0</v>
      </c>
      <c r="N15" s="302">
        <f t="shared" si="2"/>
        <v>0</v>
      </c>
    </row>
    <row r="16" spans="1:14" x14ac:dyDescent="0.25">
      <c r="A16" s="134"/>
      <c r="B16" s="300" t="s">
        <v>474</v>
      </c>
      <c r="C16" s="64"/>
      <c r="D16" s="64"/>
      <c r="E16" s="64"/>
      <c r="F16" s="64"/>
      <c r="G16" s="301">
        <f t="shared" si="0"/>
        <v>0</v>
      </c>
      <c r="H16" s="64"/>
      <c r="I16" s="64"/>
      <c r="J16" s="64"/>
      <c r="K16" s="303"/>
      <c r="L16" s="64"/>
      <c r="M16" s="301">
        <f t="shared" si="1"/>
        <v>0</v>
      </c>
      <c r="N16" s="302">
        <f t="shared" si="2"/>
        <v>0</v>
      </c>
    </row>
    <row r="17" spans="1:14" x14ac:dyDescent="0.25">
      <c r="A17" s="134"/>
      <c r="B17" s="300" t="s">
        <v>475</v>
      </c>
      <c r="C17" s="64"/>
      <c r="D17" s="64"/>
      <c r="E17" s="64"/>
      <c r="F17" s="64"/>
      <c r="G17" s="301">
        <f t="shared" si="0"/>
        <v>0</v>
      </c>
      <c r="H17" s="64"/>
      <c r="I17" s="64"/>
      <c r="J17" s="64"/>
      <c r="K17" s="303"/>
      <c r="L17" s="64"/>
      <c r="M17" s="301">
        <f t="shared" si="1"/>
        <v>0</v>
      </c>
      <c r="N17" s="302">
        <f t="shared" si="2"/>
        <v>0</v>
      </c>
    </row>
    <row r="18" spans="1:14" x14ac:dyDescent="0.25">
      <c r="A18" s="298"/>
      <c r="B18" s="300" t="s">
        <v>476</v>
      </c>
      <c r="C18" s="64"/>
      <c r="D18" s="64"/>
      <c r="E18" s="64"/>
      <c r="F18" s="64"/>
      <c r="G18" s="301">
        <f t="shared" si="0"/>
        <v>0</v>
      </c>
      <c r="H18" s="64"/>
      <c r="I18" s="64"/>
      <c r="J18" s="64"/>
      <c r="K18" s="64"/>
      <c r="L18" s="64"/>
      <c r="M18" s="301">
        <f t="shared" si="1"/>
        <v>0</v>
      </c>
      <c r="N18" s="302">
        <f t="shared" si="2"/>
        <v>0</v>
      </c>
    </row>
    <row r="19" spans="1:14" x14ac:dyDescent="0.25">
      <c r="A19" s="134"/>
      <c r="B19" s="300" t="s">
        <v>477</v>
      </c>
      <c r="C19" s="64"/>
      <c r="D19" s="64"/>
      <c r="E19" s="64"/>
      <c r="F19" s="64"/>
      <c r="G19" s="301">
        <f t="shared" si="0"/>
        <v>0</v>
      </c>
      <c r="H19" s="64"/>
      <c r="I19" s="64"/>
      <c r="J19" s="64"/>
      <c r="K19" s="64"/>
      <c r="L19" s="64"/>
      <c r="M19" s="301">
        <f t="shared" si="1"/>
        <v>0</v>
      </c>
      <c r="N19" s="302">
        <f t="shared" si="2"/>
        <v>0</v>
      </c>
    </row>
    <row r="20" spans="1:14" x14ac:dyDescent="0.25">
      <c r="A20" s="134"/>
      <c r="B20" s="300" t="s">
        <v>134</v>
      </c>
      <c r="C20" s="64"/>
      <c r="D20" s="64"/>
      <c r="E20" s="64"/>
      <c r="F20" s="64"/>
      <c r="G20" s="301">
        <f>+C20+D20-E20+F20</f>
        <v>0</v>
      </c>
      <c r="H20" s="64"/>
      <c r="I20" s="64"/>
      <c r="J20" s="64"/>
      <c r="K20" s="64"/>
      <c r="L20" s="64"/>
      <c r="M20" s="301">
        <f t="shared" si="1"/>
        <v>0</v>
      </c>
      <c r="N20" s="302">
        <f>G20-M20</f>
        <v>0</v>
      </c>
    </row>
    <row r="21" spans="1:14" ht="15.75" thickBot="1" x14ac:dyDescent="0.3">
      <c r="A21" s="298"/>
      <c r="B21" s="304" t="s">
        <v>478</v>
      </c>
      <c r="C21" s="305">
        <f>SUM(C10:C20)</f>
        <v>0</v>
      </c>
      <c r="D21" s="305">
        <f t="shared" ref="D21:M21" si="3">SUM(D10:D20)</f>
        <v>0</v>
      </c>
      <c r="E21" s="305">
        <f t="shared" si="3"/>
        <v>0</v>
      </c>
      <c r="F21" s="305">
        <f t="shared" si="3"/>
        <v>0</v>
      </c>
      <c r="G21" s="305">
        <f t="shared" si="3"/>
        <v>0</v>
      </c>
      <c r="H21" s="305">
        <f t="shared" si="3"/>
        <v>0</v>
      </c>
      <c r="I21" s="305">
        <f t="shared" si="3"/>
        <v>0</v>
      </c>
      <c r="J21" s="305">
        <f t="shared" si="3"/>
        <v>0</v>
      </c>
      <c r="K21" s="305"/>
      <c r="L21" s="305">
        <f t="shared" si="3"/>
        <v>0</v>
      </c>
      <c r="M21" s="305">
        <f t="shared" si="3"/>
        <v>0</v>
      </c>
      <c r="N21" s="306">
        <f>SUM(N10:N20)</f>
        <v>0</v>
      </c>
    </row>
    <row r="22" spans="1:14" x14ac:dyDescent="0.25">
      <c r="A22" s="134"/>
      <c r="B22" s="1081" t="s">
        <v>479</v>
      </c>
      <c r="C22" s="1082"/>
      <c r="D22" s="1082"/>
      <c r="E22" s="1082"/>
      <c r="F22" s="1082"/>
      <c r="G22" s="1082"/>
      <c r="H22" s="1082"/>
      <c r="I22" s="1082"/>
      <c r="J22" s="1082"/>
      <c r="K22" s="1082"/>
      <c r="L22" s="1082"/>
      <c r="M22" s="1082"/>
      <c r="N22" s="1083"/>
    </row>
    <row r="23" spans="1:14" x14ac:dyDescent="0.25">
      <c r="A23" s="134"/>
      <c r="B23" s="300" t="s">
        <v>480</v>
      </c>
      <c r="C23" s="64"/>
      <c r="D23" s="64"/>
      <c r="E23" s="64"/>
      <c r="F23" s="64"/>
      <c r="G23" s="301">
        <f t="shared" ref="G23:G28" si="4">+C23+D23-E23+F23</f>
        <v>0</v>
      </c>
      <c r="H23" s="64"/>
      <c r="I23" s="64"/>
      <c r="J23" s="64"/>
      <c r="K23" s="64"/>
      <c r="L23" s="64"/>
      <c r="M23" s="301">
        <f t="shared" ref="M23:M28" si="5">+H23+I23-J23+L23</f>
        <v>0</v>
      </c>
      <c r="N23" s="302">
        <f t="shared" ref="N23:N28" si="6">G23-M23</f>
        <v>0</v>
      </c>
    </row>
    <row r="24" spans="1:14" x14ac:dyDescent="0.25">
      <c r="A24" s="298"/>
      <c r="B24" s="300" t="s">
        <v>481</v>
      </c>
      <c r="C24" s="64"/>
      <c r="D24" s="64"/>
      <c r="E24" s="64"/>
      <c r="F24" s="64"/>
      <c r="G24" s="301">
        <f t="shared" si="4"/>
        <v>0</v>
      </c>
      <c r="H24" s="64"/>
      <c r="I24" s="64"/>
      <c r="J24" s="64"/>
      <c r="K24" s="64"/>
      <c r="L24" s="64"/>
      <c r="M24" s="301">
        <f t="shared" si="5"/>
        <v>0</v>
      </c>
      <c r="N24" s="302">
        <f t="shared" si="6"/>
        <v>0</v>
      </c>
    </row>
    <row r="25" spans="1:14" x14ac:dyDescent="0.25">
      <c r="A25" s="134"/>
      <c r="B25" s="300" t="s">
        <v>482</v>
      </c>
      <c r="C25" s="64"/>
      <c r="D25" s="64"/>
      <c r="E25" s="64"/>
      <c r="F25" s="64"/>
      <c r="G25" s="301">
        <f t="shared" si="4"/>
        <v>0</v>
      </c>
      <c r="H25" s="64"/>
      <c r="I25" s="64"/>
      <c r="J25" s="64"/>
      <c r="K25" s="64"/>
      <c r="L25" s="64"/>
      <c r="M25" s="301">
        <f t="shared" si="5"/>
        <v>0</v>
      </c>
      <c r="N25" s="302">
        <f t="shared" si="6"/>
        <v>0</v>
      </c>
    </row>
    <row r="26" spans="1:14" x14ac:dyDescent="0.25">
      <c r="A26" s="134"/>
      <c r="B26" s="300" t="s">
        <v>483</v>
      </c>
      <c r="C26" s="64"/>
      <c r="D26" s="64"/>
      <c r="E26" s="64"/>
      <c r="F26" s="64"/>
      <c r="G26" s="301">
        <f t="shared" si="4"/>
        <v>0</v>
      </c>
      <c r="H26" s="64"/>
      <c r="I26" s="64"/>
      <c r="J26" s="64"/>
      <c r="K26" s="64"/>
      <c r="L26" s="64"/>
      <c r="M26" s="301">
        <f t="shared" si="5"/>
        <v>0</v>
      </c>
      <c r="N26" s="302">
        <f t="shared" si="6"/>
        <v>0</v>
      </c>
    </row>
    <row r="27" spans="1:14" x14ac:dyDescent="0.25">
      <c r="A27" s="298"/>
      <c r="B27" s="300" t="s">
        <v>992</v>
      </c>
      <c r="C27" s="64"/>
      <c r="D27" s="64"/>
      <c r="E27" s="64"/>
      <c r="F27" s="64"/>
      <c r="G27" s="301">
        <f t="shared" si="4"/>
        <v>0</v>
      </c>
      <c r="H27" s="64"/>
      <c r="I27" s="64"/>
      <c r="J27" s="64"/>
      <c r="K27" s="64"/>
      <c r="L27" s="64"/>
      <c r="M27" s="301">
        <f t="shared" si="5"/>
        <v>0</v>
      </c>
      <c r="N27" s="302">
        <f t="shared" si="6"/>
        <v>0</v>
      </c>
    </row>
    <row r="28" spans="1:14" x14ac:dyDescent="0.25">
      <c r="A28" s="134"/>
      <c r="B28" s="300" t="s">
        <v>134</v>
      </c>
      <c r="C28" s="64"/>
      <c r="D28" s="64"/>
      <c r="E28" s="64"/>
      <c r="F28" s="64"/>
      <c r="G28" s="301">
        <f t="shared" si="4"/>
        <v>0</v>
      </c>
      <c r="H28" s="64"/>
      <c r="I28" s="64"/>
      <c r="J28" s="64"/>
      <c r="K28" s="64"/>
      <c r="L28" s="64"/>
      <c r="M28" s="301">
        <f t="shared" si="5"/>
        <v>0</v>
      </c>
      <c r="N28" s="302">
        <f t="shared" si="6"/>
        <v>0</v>
      </c>
    </row>
    <row r="29" spans="1:14" ht="15.75" thickBot="1" x14ac:dyDescent="0.3">
      <c r="A29" s="134"/>
      <c r="B29" s="304" t="s">
        <v>478</v>
      </c>
      <c r="C29" s="305">
        <f>SUM(C23:C28)</f>
        <v>0</v>
      </c>
      <c r="D29" s="305">
        <f t="shared" ref="D29:M29" si="7">SUM(D23:D28)</f>
        <v>0</v>
      </c>
      <c r="E29" s="305">
        <f t="shared" si="7"/>
        <v>0</v>
      </c>
      <c r="F29" s="305">
        <f t="shared" si="7"/>
        <v>0</v>
      </c>
      <c r="G29" s="305">
        <f t="shared" si="7"/>
        <v>0</v>
      </c>
      <c r="H29" s="305">
        <f t="shared" si="7"/>
        <v>0</v>
      </c>
      <c r="I29" s="305">
        <f t="shared" si="7"/>
        <v>0</v>
      </c>
      <c r="J29" s="305">
        <f t="shared" si="7"/>
        <v>0</v>
      </c>
      <c r="K29" s="305"/>
      <c r="L29" s="305">
        <f t="shared" si="7"/>
        <v>0</v>
      </c>
      <c r="M29" s="305">
        <f t="shared" si="7"/>
        <v>0</v>
      </c>
      <c r="N29" s="306">
        <f>SUM(N22:N28)</f>
        <v>0</v>
      </c>
    </row>
    <row r="30" spans="1:14" x14ac:dyDescent="0.25">
      <c r="A30" s="298"/>
      <c r="B30" s="1081" t="s">
        <v>484</v>
      </c>
      <c r="C30" s="1082"/>
      <c r="D30" s="1082"/>
      <c r="E30" s="1082"/>
      <c r="F30" s="1082"/>
      <c r="G30" s="1082"/>
      <c r="H30" s="1082"/>
      <c r="I30" s="1082"/>
      <c r="J30" s="1082"/>
      <c r="K30" s="1082"/>
      <c r="L30" s="1082"/>
      <c r="M30" s="1082"/>
      <c r="N30" s="1083"/>
    </row>
    <row r="31" spans="1:14" x14ac:dyDescent="0.25">
      <c r="A31" s="134"/>
      <c r="B31" s="300" t="s">
        <v>485</v>
      </c>
      <c r="C31" s="64"/>
      <c r="D31" s="64"/>
      <c r="E31" s="64"/>
      <c r="F31" s="64"/>
      <c r="G31" s="301">
        <f>+C31+D31-E31+F31</f>
        <v>0</v>
      </c>
      <c r="H31" s="64"/>
      <c r="I31" s="64"/>
      <c r="J31" s="64"/>
      <c r="K31" s="64"/>
      <c r="L31" s="64"/>
      <c r="M31" s="301">
        <f>+H31+I31-J31+L31</f>
        <v>0</v>
      </c>
      <c r="N31" s="302">
        <f>G31-M31</f>
        <v>0</v>
      </c>
    </row>
    <row r="32" spans="1:14" x14ac:dyDescent="0.25">
      <c r="A32" s="298"/>
      <c r="B32" s="300" t="s">
        <v>486</v>
      </c>
      <c r="C32" s="64"/>
      <c r="D32" s="64"/>
      <c r="E32" s="64"/>
      <c r="F32" s="64"/>
      <c r="G32" s="301">
        <f>+C32+D32-E32+F32</f>
        <v>0</v>
      </c>
      <c r="H32" s="64"/>
      <c r="I32" s="64"/>
      <c r="J32" s="64"/>
      <c r="K32" s="64"/>
      <c r="L32" s="64"/>
      <c r="M32" s="301">
        <f>+H32+I32-J32+L32</f>
        <v>0</v>
      </c>
      <c r="N32" s="302">
        <f>G32-M32</f>
        <v>0</v>
      </c>
    </row>
    <row r="33" spans="1:14" ht="15.75" thickBot="1" x14ac:dyDescent="0.3">
      <c r="A33" s="134"/>
      <c r="B33" s="304" t="s">
        <v>478</v>
      </c>
      <c r="C33" s="305">
        <f>SUM(C31:C32)</f>
        <v>0</v>
      </c>
      <c r="D33" s="305">
        <f t="shared" ref="D33:M33" si="8">SUM(D31:D32)</f>
        <v>0</v>
      </c>
      <c r="E33" s="305">
        <f t="shared" si="8"/>
        <v>0</v>
      </c>
      <c r="F33" s="305">
        <f t="shared" si="8"/>
        <v>0</v>
      </c>
      <c r="G33" s="305">
        <f t="shared" si="8"/>
        <v>0</v>
      </c>
      <c r="H33" s="305">
        <f t="shared" si="8"/>
        <v>0</v>
      </c>
      <c r="I33" s="305">
        <f t="shared" si="8"/>
        <v>0</v>
      </c>
      <c r="J33" s="305">
        <f t="shared" si="8"/>
        <v>0</v>
      </c>
      <c r="K33" s="305"/>
      <c r="L33" s="305">
        <f t="shared" si="8"/>
        <v>0</v>
      </c>
      <c r="M33" s="305">
        <f t="shared" si="8"/>
        <v>0</v>
      </c>
      <c r="N33" s="306">
        <f>SUM(N31:N32)</f>
        <v>0</v>
      </c>
    </row>
    <row r="34" spans="1:14" x14ac:dyDescent="0.25">
      <c r="A34" s="134"/>
      <c r="B34" s="1081" t="s">
        <v>487</v>
      </c>
      <c r="C34" s="1082"/>
      <c r="D34" s="1082"/>
      <c r="E34" s="1082"/>
      <c r="F34" s="1082"/>
      <c r="G34" s="1082"/>
      <c r="H34" s="1082"/>
      <c r="I34" s="1082"/>
      <c r="J34" s="1082"/>
      <c r="K34" s="1082"/>
      <c r="L34" s="1082"/>
      <c r="M34" s="1082"/>
      <c r="N34" s="1083"/>
    </row>
    <row r="35" spans="1:14" x14ac:dyDescent="0.25">
      <c r="A35" s="134"/>
      <c r="B35" s="300" t="s">
        <v>485</v>
      </c>
      <c r="C35" s="64"/>
      <c r="D35" s="64"/>
      <c r="E35" s="64"/>
      <c r="F35" s="64"/>
      <c r="G35" s="301">
        <f>+C35+D35-E35+F35</f>
        <v>0</v>
      </c>
      <c r="H35" s="64"/>
      <c r="I35" s="64"/>
      <c r="J35" s="64"/>
      <c r="K35" s="64"/>
      <c r="L35" s="64"/>
      <c r="M35" s="301">
        <f>+H35+I35-J35+L35</f>
        <v>0</v>
      </c>
      <c r="N35" s="302">
        <f>G35-M35</f>
        <v>0</v>
      </c>
    </row>
    <row r="36" spans="1:14" x14ac:dyDescent="0.25">
      <c r="A36" s="134"/>
      <c r="B36" s="300" t="s">
        <v>486</v>
      </c>
      <c r="C36" s="64"/>
      <c r="D36" s="64"/>
      <c r="E36" s="64"/>
      <c r="F36" s="64"/>
      <c r="G36" s="301">
        <f>+C36+D36-E36+F36</f>
        <v>0</v>
      </c>
      <c r="H36" s="64"/>
      <c r="I36" s="64"/>
      <c r="J36" s="64"/>
      <c r="K36" s="64"/>
      <c r="L36" s="64"/>
      <c r="M36" s="301">
        <f>+H36+I36-J36+L36</f>
        <v>0</v>
      </c>
      <c r="N36" s="302">
        <f>G36-M36</f>
        <v>0</v>
      </c>
    </row>
    <row r="37" spans="1:14" ht="15.75" thickBot="1" x14ac:dyDescent="0.3">
      <c r="A37" s="298"/>
      <c r="B37" s="304" t="s">
        <v>478</v>
      </c>
      <c r="C37" s="305">
        <f>SUM(C35:C36)</f>
        <v>0</v>
      </c>
      <c r="D37" s="305">
        <f t="shared" ref="D37:M37" si="9">SUM(D35:D36)</f>
        <v>0</v>
      </c>
      <c r="E37" s="305">
        <f t="shared" si="9"/>
        <v>0</v>
      </c>
      <c r="F37" s="305">
        <f t="shared" si="9"/>
        <v>0</v>
      </c>
      <c r="G37" s="305">
        <f t="shared" si="9"/>
        <v>0</v>
      </c>
      <c r="H37" s="305">
        <f t="shared" si="9"/>
        <v>0</v>
      </c>
      <c r="I37" s="305">
        <f t="shared" si="9"/>
        <v>0</v>
      </c>
      <c r="J37" s="305">
        <f t="shared" si="9"/>
        <v>0</v>
      </c>
      <c r="K37" s="305"/>
      <c r="L37" s="305">
        <f t="shared" si="9"/>
        <v>0</v>
      </c>
      <c r="M37" s="305">
        <f t="shared" si="9"/>
        <v>0</v>
      </c>
      <c r="N37" s="306">
        <f>SUM(N35:N36)</f>
        <v>0</v>
      </c>
    </row>
    <row r="38" spans="1:14" ht="15.75" thickBot="1" x14ac:dyDescent="0.3">
      <c r="A38" s="134"/>
      <c r="B38" s="307" t="s">
        <v>488</v>
      </c>
      <c r="C38" s="308">
        <f t="shared" ref="C38:J38" si="10">C21+C29+C33+C37</f>
        <v>0</v>
      </c>
      <c r="D38" s="308">
        <f t="shared" si="10"/>
        <v>0</v>
      </c>
      <c r="E38" s="308">
        <f t="shared" si="10"/>
        <v>0</v>
      </c>
      <c r="F38" s="308">
        <f t="shared" si="10"/>
        <v>0</v>
      </c>
      <c r="G38" s="308">
        <f t="shared" si="10"/>
        <v>0</v>
      </c>
      <c r="H38" s="308">
        <f t="shared" si="10"/>
        <v>0</v>
      </c>
      <c r="I38" s="308">
        <f t="shared" si="10"/>
        <v>0</v>
      </c>
      <c r="J38" s="308">
        <f t="shared" si="10"/>
        <v>0</v>
      </c>
      <c r="K38" s="308"/>
      <c r="L38" s="308">
        <f>L21+L29+L33+L37</f>
        <v>0</v>
      </c>
      <c r="M38" s="308">
        <f>M21+M29+M33+M37</f>
        <v>0</v>
      </c>
      <c r="N38" s="309">
        <f>N21+N29+N33+N37</f>
        <v>0</v>
      </c>
    </row>
  </sheetData>
  <sheetProtection password="C993" sheet="1" objects="1" scenarios="1"/>
  <mergeCells count="19">
    <mergeCell ref="B34:N34"/>
    <mergeCell ref="I5:I8"/>
    <mergeCell ref="J5:J8"/>
    <mergeCell ref="M5:M8"/>
    <mergeCell ref="K6:K8"/>
    <mergeCell ref="L6:L8"/>
    <mergeCell ref="B9:N9"/>
    <mergeCell ref="B4:B8"/>
    <mergeCell ref="C4:G4"/>
    <mergeCell ref="H4:M4"/>
    <mergeCell ref="N4:N8"/>
    <mergeCell ref="C5:C8"/>
    <mergeCell ref="D5:D8"/>
    <mergeCell ref="E5:E8"/>
    <mergeCell ref="F5:F8"/>
    <mergeCell ref="G5:G8"/>
    <mergeCell ref="H5:H8"/>
    <mergeCell ref="B22:N22"/>
    <mergeCell ref="B30:N30"/>
  </mergeCells>
  <printOptions horizontalCentered="1"/>
  <pageMargins left="0.70866141732283472" right="0.70866141732283472" top="0.74803149606299213" bottom="0.74803149606299213" header="0.31496062992125984" footer="0.31496062992125984"/>
  <pageSetup paperSize="9" scale="70" orientation="landscape" r:id="rId1"/>
  <headerFooter>
    <oddFooter>&amp;L_________________________________
                    Firma Empresa&amp;R__________________________________
Inicialización Contador              .</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K4" sqref="K4"/>
    </sheetView>
  </sheetViews>
  <sheetFormatPr baseColWidth="10" defaultRowHeight="15" x14ac:dyDescent="0.25"/>
  <cols>
    <col min="1" max="1" width="3.85546875" customWidth="1"/>
    <col min="2" max="2" width="27.140625" customWidth="1"/>
    <col min="7" max="11" width="13.7109375" customWidth="1"/>
  </cols>
  <sheetData>
    <row r="1" spans="1:11" x14ac:dyDescent="0.25">
      <c r="A1" s="57"/>
      <c r="B1" s="29" t="str">
        <f>+'INFORMACIÓN GENERAL'!$A$4</f>
        <v>NOMBRE O RAZÓN SOCIAL:</v>
      </c>
      <c r="C1" s="197">
        <f>+'INFORMACIÓN GENERAL'!C4:I4</f>
        <v>0</v>
      </c>
      <c r="D1" s="197"/>
      <c r="E1" s="197"/>
      <c r="F1" s="197"/>
      <c r="G1" s="198"/>
      <c r="H1" s="198"/>
      <c r="I1" s="198"/>
      <c r="J1" s="57"/>
      <c r="K1" s="199" t="s">
        <v>1018</v>
      </c>
    </row>
    <row r="2" spans="1:11" x14ac:dyDescent="0.25">
      <c r="A2" s="57"/>
      <c r="B2" s="29" t="str">
        <f>+'INFORMACIÓN GENERAL'!$A$9</f>
        <v>FECHA DE ESTADOS FINANCIEROS:</v>
      </c>
      <c r="C2" s="183">
        <f>+'INFORMACIÓN GENERAL'!C9:D9</f>
        <v>43100</v>
      </c>
      <c r="D2" s="183"/>
      <c r="E2" s="183"/>
      <c r="F2" s="183"/>
      <c r="G2" s="198"/>
      <c r="H2" s="198"/>
      <c r="I2" s="198"/>
      <c r="J2" s="57"/>
      <c r="K2" s="57"/>
    </row>
    <row r="4" spans="1:11" x14ac:dyDescent="0.25">
      <c r="B4" s="209" t="s">
        <v>489</v>
      </c>
    </row>
    <row r="5" spans="1:11" ht="15.75" thickBot="1" x14ac:dyDescent="0.3"/>
    <row r="6" spans="1:11" ht="15.75" thickBot="1" x14ac:dyDescent="0.3">
      <c r="B6" s="1097" t="s">
        <v>490</v>
      </c>
      <c r="C6" s="1098"/>
      <c r="D6" s="1098"/>
      <c r="E6" s="1098"/>
      <c r="F6" s="1099"/>
      <c r="G6" s="310" t="s">
        <v>491</v>
      </c>
      <c r="H6" s="310" t="s">
        <v>492</v>
      </c>
      <c r="I6" s="310" t="s">
        <v>493</v>
      </c>
      <c r="J6" s="310" t="s">
        <v>494</v>
      </c>
      <c r="K6" s="311" t="s">
        <v>201</v>
      </c>
    </row>
    <row r="7" spans="1:11" x14ac:dyDescent="0.25">
      <c r="B7" s="1100"/>
      <c r="C7" s="1101"/>
      <c r="D7" s="1101"/>
      <c r="E7" s="1101"/>
      <c r="F7" s="1101"/>
      <c r="G7" s="312"/>
      <c r="H7" s="312"/>
      <c r="I7" s="312"/>
      <c r="J7" s="312"/>
      <c r="K7" s="313"/>
    </row>
    <row r="8" spans="1:11" x14ac:dyDescent="0.25">
      <c r="B8" s="1060"/>
      <c r="C8" s="1061"/>
      <c r="D8" s="1061"/>
      <c r="E8" s="1061"/>
      <c r="F8" s="1061"/>
      <c r="G8" s="64"/>
      <c r="H8" s="64"/>
      <c r="I8" s="64"/>
      <c r="J8" s="64"/>
      <c r="K8" s="314"/>
    </row>
    <row r="9" spans="1:11" x14ac:dyDescent="0.25">
      <c r="B9" s="1060"/>
      <c r="C9" s="1061"/>
      <c r="D9" s="1061"/>
      <c r="E9" s="1061"/>
      <c r="F9" s="1061"/>
      <c r="G9" s="64"/>
      <c r="H9" s="64"/>
      <c r="I9" s="64"/>
      <c r="J9" s="64"/>
      <c r="K9" s="314"/>
    </row>
    <row r="10" spans="1:11" x14ac:dyDescent="0.25">
      <c r="B10" s="1060"/>
      <c r="C10" s="1061"/>
      <c r="D10" s="1061"/>
      <c r="E10" s="1061"/>
      <c r="F10" s="1061"/>
      <c r="G10" s="64"/>
      <c r="H10" s="64"/>
      <c r="I10" s="64"/>
      <c r="J10" s="64"/>
      <c r="K10" s="314"/>
    </row>
    <row r="11" spans="1:11" x14ac:dyDescent="0.25">
      <c r="B11" s="1060"/>
      <c r="C11" s="1061"/>
      <c r="D11" s="1061"/>
      <c r="E11" s="1061"/>
      <c r="F11" s="1061"/>
      <c r="G11" s="64"/>
      <c r="H11" s="64"/>
      <c r="I11" s="64"/>
      <c r="J11" s="64"/>
      <c r="K11" s="314"/>
    </row>
    <row r="12" spans="1:11" x14ac:dyDescent="0.25">
      <c r="B12" s="1060"/>
      <c r="C12" s="1061"/>
      <c r="D12" s="1061"/>
      <c r="E12" s="1061"/>
      <c r="F12" s="1061"/>
      <c r="G12" s="64"/>
      <c r="H12" s="64"/>
      <c r="I12" s="64"/>
      <c r="J12" s="64"/>
      <c r="K12" s="314"/>
    </row>
    <row r="13" spans="1:11" x14ac:dyDescent="0.25">
      <c r="B13" s="1060"/>
      <c r="C13" s="1061"/>
      <c r="D13" s="1061"/>
      <c r="E13" s="1061"/>
      <c r="F13" s="1061"/>
      <c r="G13" s="64"/>
      <c r="H13" s="64"/>
      <c r="I13" s="64"/>
      <c r="J13" s="64"/>
      <c r="K13" s="314"/>
    </row>
    <row r="14" spans="1:11" ht="15.75" thickBot="1" x14ac:dyDescent="0.3">
      <c r="B14" s="1104" t="s">
        <v>495</v>
      </c>
      <c r="C14" s="1105"/>
      <c r="D14" s="1105"/>
      <c r="E14" s="1105"/>
      <c r="F14" s="1105"/>
      <c r="G14" s="1105"/>
      <c r="H14" s="1105"/>
      <c r="I14" s="1105"/>
      <c r="J14" s="1106"/>
      <c r="K14" s="315">
        <f>+SUM(K7:K13)</f>
        <v>0</v>
      </c>
    </row>
    <row r="15" spans="1:11" ht="15.75" thickBot="1" x14ac:dyDescent="0.3">
      <c r="B15" s="1107" t="s">
        <v>496</v>
      </c>
      <c r="C15" s="1108"/>
      <c r="D15" s="1108"/>
      <c r="E15" s="1108"/>
      <c r="F15" s="1108"/>
      <c r="G15" s="1108"/>
      <c r="H15" s="1108"/>
      <c r="I15" s="1109"/>
      <c r="J15" s="310" t="s">
        <v>491</v>
      </c>
      <c r="K15" s="311" t="s">
        <v>201</v>
      </c>
    </row>
    <row r="16" spans="1:11" x14ac:dyDescent="0.25">
      <c r="B16" s="1110"/>
      <c r="C16" s="1111"/>
      <c r="D16" s="1111"/>
      <c r="E16" s="1111"/>
      <c r="F16" s="1111"/>
      <c r="G16" s="1111"/>
      <c r="H16" s="1111"/>
      <c r="I16" s="1112"/>
      <c r="J16" s="312"/>
      <c r="K16" s="313"/>
    </row>
    <row r="17" spans="2:11" x14ac:dyDescent="0.25">
      <c r="B17" s="1113"/>
      <c r="C17" s="1114"/>
      <c r="D17" s="1114"/>
      <c r="E17" s="1114"/>
      <c r="F17" s="1114"/>
      <c r="G17" s="1114"/>
      <c r="H17" s="1114"/>
      <c r="I17" s="1115"/>
      <c r="J17" s="64"/>
      <c r="K17" s="314"/>
    </row>
    <row r="18" spans="2:11" x14ac:dyDescent="0.25">
      <c r="B18" s="1113"/>
      <c r="C18" s="1114"/>
      <c r="D18" s="1114"/>
      <c r="E18" s="1114"/>
      <c r="F18" s="1114"/>
      <c r="G18" s="1114"/>
      <c r="H18" s="1114"/>
      <c r="I18" s="1115"/>
      <c r="J18" s="64"/>
      <c r="K18" s="314"/>
    </row>
    <row r="19" spans="2:11" x14ac:dyDescent="0.25">
      <c r="B19" s="1113"/>
      <c r="C19" s="1114"/>
      <c r="D19" s="1114"/>
      <c r="E19" s="1114"/>
      <c r="F19" s="1114"/>
      <c r="G19" s="1114"/>
      <c r="H19" s="1114"/>
      <c r="I19" s="1115"/>
      <c r="J19" s="64"/>
      <c r="K19" s="314"/>
    </row>
    <row r="20" spans="2:11" x14ac:dyDescent="0.25">
      <c r="B20" s="1113"/>
      <c r="C20" s="1114"/>
      <c r="D20" s="1114"/>
      <c r="E20" s="1114"/>
      <c r="F20" s="1114"/>
      <c r="G20" s="1114"/>
      <c r="H20" s="1114"/>
      <c r="I20" s="1115"/>
      <c r="J20" s="64"/>
      <c r="K20" s="314"/>
    </row>
    <row r="21" spans="2:11" x14ac:dyDescent="0.25">
      <c r="B21" s="1113"/>
      <c r="C21" s="1114"/>
      <c r="D21" s="1114"/>
      <c r="E21" s="1114"/>
      <c r="F21" s="1114"/>
      <c r="G21" s="1114"/>
      <c r="H21" s="1114"/>
      <c r="I21" s="1115"/>
      <c r="J21" s="64"/>
      <c r="K21" s="314"/>
    </row>
    <row r="22" spans="2:11" ht="15.75" thickBot="1" x14ac:dyDescent="0.3">
      <c r="B22" s="1116" t="s">
        <v>497</v>
      </c>
      <c r="C22" s="1117"/>
      <c r="D22" s="1117"/>
      <c r="E22" s="1117"/>
      <c r="F22" s="1117"/>
      <c r="G22" s="1117"/>
      <c r="H22" s="1117"/>
      <c r="I22" s="1117"/>
      <c r="J22" s="1118"/>
      <c r="K22" s="316">
        <f>SUM(K16:K21)</f>
        <v>0</v>
      </c>
    </row>
    <row r="23" spans="2:11" ht="15.75" thickBot="1" x14ac:dyDescent="0.3">
      <c r="B23" s="317" t="s">
        <v>498</v>
      </c>
      <c r="C23" s="318"/>
      <c r="D23" s="310" t="s">
        <v>499</v>
      </c>
      <c r="E23" s="310" t="s">
        <v>500</v>
      </c>
      <c r="F23" s="310" t="s">
        <v>501</v>
      </c>
      <c r="G23" s="310" t="s">
        <v>493</v>
      </c>
      <c r="H23" s="310" t="s">
        <v>502</v>
      </c>
      <c r="I23" s="310" t="s">
        <v>503</v>
      </c>
      <c r="J23" s="310" t="s">
        <v>504</v>
      </c>
      <c r="K23" s="311" t="s">
        <v>201</v>
      </c>
    </row>
    <row r="24" spans="2:11" x14ac:dyDescent="0.25">
      <c r="B24" s="1102"/>
      <c r="C24" s="1103"/>
      <c r="D24" s="1103"/>
      <c r="E24" s="1103"/>
      <c r="F24" s="1103"/>
      <c r="G24" s="312"/>
      <c r="H24" s="312"/>
      <c r="I24" s="312"/>
      <c r="J24" s="312"/>
      <c r="K24" s="313"/>
    </row>
    <row r="25" spans="2:11" x14ac:dyDescent="0.25">
      <c r="B25" s="1121"/>
      <c r="C25" s="1122"/>
      <c r="D25" s="1122"/>
      <c r="E25" s="1122"/>
      <c r="F25" s="1122"/>
      <c r="G25" s="64"/>
      <c r="H25" s="64"/>
      <c r="I25" s="64"/>
      <c r="J25" s="64"/>
      <c r="K25" s="314"/>
    </row>
    <row r="26" spans="2:11" x14ac:dyDescent="0.25">
      <c r="B26" s="1121"/>
      <c r="C26" s="1122"/>
      <c r="D26" s="1122"/>
      <c r="E26" s="1122"/>
      <c r="F26" s="1122"/>
      <c r="G26" s="64"/>
      <c r="H26" s="64"/>
      <c r="I26" s="64"/>
      <c r="J26" s="64"/>
      <c r="K26" s="314"/>
    </row>
    <row r="27" spans="2:11" x14ac:dyDescent="0.25">
      <c r="B27" s="1121"/>
      <c r="C27" s="1122"/>
      <c r="D27" s="1122"/>
      <c r="E27" s="1122"/>
      <c r="F27" s="1122"/>
      <c r="G27" s="64"/>
      <c r="H27" s="64"/>
      <c r="I27" s="64"/>
      <c r="J27" s="64"/>
      <c r="K27" s="314"/>
    </row>
    <row r="28" spans="2:11" x14ac:dyDescent="0.25">
      <c r="B28" s="1121"/>
      <c r="C28" s="1122"/>
      <c r="D28" s="1122"/>
      <c r="E28" s="1122"/>
      <c r="F28" s="1122"/>
      <c r="G28" s="64"/>
      <c r="H28" s="64"/>
      <c r="I28" s="64"/>
      <c r="J28" s="64"/>
      <c r="K28" s="314"/>
    </row>
    <row r="29" spans="2:11" x14ac:dyDescent="0.25">
      <c r="B29" s="1121"/>
      <c r="C29" s="1122"/>
      <c r="D29" s="1122"/>
      <c r="E29" s="1122"/>
      <c r="F29" s="1122"/>
      <c r="G29" s="64"/>
      <c r="H29" s="64"/>
      <c r="I29" s="64"/>
      <c r="J29" s="64"/>
      <c r="K29" s="314"/>
    </row>
    <row r="30" spans="2:11" x14ac:dyDescent="0.25">
      <c r="B30" s="1121"/>
      <c r="C30" s="1122"/>
      <c r="D30" s="1122"/>
      <c r="E30" s="1122"/>
      <c r="F30" s="1122"/>
      <c r="G30" s="64"/>
      <c r="H30" s="64"/>
      <c r="I30" s="64"/>
      <c r="J30" s="64"/>
      <c r="K30" s="314"/>
    </row>
    <row r="31" spans="2:11" ht="15.75" thickBot="1" x14ac:dyDescent="0.3">
      <c r="B31" s="1119" t="s">
        <v>505</v>
      </c>
      <c r="C31" s="1120"/>
      <c r="D31" s="1120"/>
      <c r="E31" s="1120"/>
      <c r="F31" s="1120"/>
      <c r="G31" s="1105"/>
      <c r="H31" s="1105"/>
      <c r="I31" s="1105"/>
      <c r="J31" s="1106"/>
      <c r="K31" s="315">
        <f>+SUM(K24:K30)</f>
        <v>0</v>
      </c>
    </row>
  </sheetData>
  <sheetProtection password="C993" sheet="1" objects="1" scenarios="1"/>
  <mergeCells count="25">
    <mergeCell ref="B31:J31"/>
    <mergeCell ref="B25:F25"/>
    <mergeCell ref="B26:F26"/>
    <mergeCell ref="B27:F27"/>
    <mergeCell ref="B28:F28"/>
    <mergeCell ref="B29:F29"/>
    <mergeCell ref="B30:F30"/>
    <mergeCell ref="B24:F24"/>
    <mergeCell ref="B12:F12"/>
    <mergeCell ref="B13:F13"/>
    <mergeCell ref="B14:J14"/>
    <mergeCell ref="B15:I15"/>
    <mergeCell ref="B16:I16"/>
    <mergeCell ref="B17:I17"/>
    <mergeCell ref="B18:I18"/>
    <mergeCell ref="B19:I19"/>
    <mergeCell ref="B20:I20"/>
    <mergeCell ref="B21:I21"/>
    <mergeCell ref="B22:J22"/>
    <mergeCell ref="B11:F11"/>
    <mergeCell ref="B6:F6"/>
    <mergeCell ref="B7:F7"/>
    <mergeCell ref="B8:F8"/>
    <mergeCell ref="B9:F9"/>
    <mergeCell ref="B10:F10"/>
  </mergeCells>
  <printOptions horizontalCentered="1"/>
  <pageMargins left="0.70866141732283472" right="0.70866141732283472" top="0.74803149606299213" bottom="0.74803149606299213" header="0.31496062992125984" footer="0.31496062992125984"/>
  <pageSetup paperSize="9" scale="93" orientation="landscape" r:id="rId1"/>
  <headerFooter>
    <oddFooter>&amp;L_________________________________
                    Firma Empresa&amp;R__________________________________
Inicialización Contador              .</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zoomScaleNormal="100" workbookViewId="0">
      <selection activeCell="H4" sqref="H4:I6"/>
    </sheetView>
  </sheetViews>
  <sheetFormatPr baseColWidth="10" defaultRowHeight="15" x14ac:dyDescent="0.25"/>
  <cols>
    <col min="1" max="1" width="3.42578125" customWidth="1"/>
    <col min="2" max="2" width="27.5703125" customWidth="1"/>
  </cols>
  <sheetData>
    <row r="1" spans="1:9" x14ac:dyDescent="0.25">
      <c r="A1" s="57"/>
      <c r="B1" s="29" t="str">
        <f>+'INFORMACIÓN GENERAL'!$A$4</f>
        <v>NOMBRE O RAZÓN SOCIAL:</v>
      </c>
      <c r="C1" s="197">
        <f>+'INFORMACIÓN GENERAL'!C4:I4</f>
        <v>0</v>
      </c>
      <c r="D1" s="197"/>
      <c r="E1" s="198"/>
      <c r="F1" s="198"/>
      <c r="G1" s="198"/>
      <c r="H1" s="198"/>
      <c r="I1" s="319" t="s">
        <v>1019</v>
      </c>
    </row>
    <row r="2" spans="1:9" x14ac:dyDescent="0.25">
      <c r="A2" s="57"/>
      <c r="B2" s="29" t="str">
        <f>+'INFORMACIÓN GENERAL'!$A$9</f>
        <v>FECHA DE ESTADOS FINANCIEROS:</v>
      </c>
      <c r="C2" s="183">
        <f>+'INFORMACIÓN GENERAL'!C9:D9</f>
        <v>43100</v>
      </c>
      <c r="D2" s="183"/>
      <c r="E2" s="198"/>
      <c r="F2" s="198"/>
      <c r="G2" s="198"/>
      <c r="H2" s="198"/>
      <c r="I2" s="183"/>
    </row>
    <row r="3" spans="1:9" ht="15.75" thickBot="1" x14ac:dyDescent="0.3"/>
    <row r="4" spans="1:9" x14ac:dyDescent="0.25">
      <c r="B4" s="1040" t="s">
        <v>506</v>
      </c>
      <c r="C4" s="1041"/>
      <c r="D4" s="1046" t="s">
        <v>430</v>
      </c>
      <c r="E4" s="1046"/>
      <c r="F4" s="1046" t="s">
        <v>431</v>
      </c>
      <c r="G4" s="1046" t="s">
        <v>431</v>
      </c>
      <c r="H4" s="1046" t="s">
        <v>432</v>
      </c>
      <c r="I4" s="1049"/>
    </row>
    <row r="5" spans="1:9" x14ac:dyDescent="0.25">
      <c r="B5" s="1042"/>
      <c r="C5" s="1043"/>
      <c r="D5" s="1047"/>
      <c r="E5" s="1047"/>
      <c r="F5" s="1047"/>
      <c r="G5" s="1047" t="s">
        <v>433</v>
      </c>
      <c r="H5" s="1047"/>
      <c r="I5" s="1050"/>
    </row>
    <row r="6" spans="1:9" ht="15.75" thickBot="1" x14ac:dyDescent="0.3">
      <c r="B6" s="1044"/>
      <c r="C6" s="1045"/>
      <c r="D6" s="1048"/>
      <c r="E6" s="1048"/>
      <c r="F6" s="1048"/>
      <c r="G6" s="1048" t="s">
        <v>434</v>
      </c>
      <c r="H6" s="1048"/>
      <c r="I6" s="1051"/>
    </row>
    <row r="7" spans="1:9" x14ac:dyDescent="0.25">
      <c r="B7" s="1071" t="s">
        <v>507</v>
      </c>
      <c r="C7" s="1072"/>
      <c r="D7" s="1072"/>
      <c r="E7" s="1072"/>
      <c r="F7" s="1072"/>
      <c r="G7" s="1072"/>
      <c r="H7" s="1072"/>
      <c r="I7" s="1073"/>
    </row>
    <row r="8" spans="1:9" x14ac:dyDescent="0.25">
      <c r="B8" s="1055" t="s">
        <v>61</v>
      </c>
      <c r="C8" s="1056"/>
      <c r="D8" s="1057"/>
      <c r="E8" s="1057"/>
      <c r="F8" s="1057"/>
      <c r="G8" s="1057"/>
      <c r="H8" s="1058">
        <f>+F8+D8</f>
        <v>0</v>
      </c>
      <c r="I8" s="1059">
        <f>E8+G8</f>
        <v>0</v>
      </c>
    </row>
    <row r="9" spans="1:9" x14ac:dyDescent="0.25">
      <c r="B9" s="1060"/>
      <c r="C9" s="1061"/>
      <c r="D9" s="1057"/>
      <c r="E9" s="1057"/>
      <c r="F9" s="1057"/>
      <c r="G9" s="1057"/>
      <c r="H9" s="1058">
        <f>+F9+D9</f>
        <v>0</v>
      </c>
      <c r="I9" s="1059">
        <f>E9+G9</f>
        <v>0</v>
      </c>
    </row>
    <row r="10" spans="1:9" x14ac:dyDescent="0.25">
      <c r="B10" s="1060"/>
      <c r="C10" s="1061"/>
      <c r="D10" s="1057"/>
      <c r="E10" s="1057"/>
      <c r="F10" s="1057"/>
      <c r="G10" s="1057"/>
      <c r="H10" s="1058">
        <f>+F10+D10</f>
        <v>0</v>
      </c>
      <c r="I10" s="1059">
        <f>E10+G10</f>
        <v>0</v>
      </c>
    </row>
    <row r="11" spans="1:9" x14ac:dyDescent="0.25">
      <c r="B11" s="1060"/>
      <c r="C11" s="1061"/>
      <c r="D11" s="1057"/>
      <c r="E11" s="1057"/>
      <c r="F11" s="1057"/>
      <c r="G11" s="1057"/>
      <c r="H11" s="1058">
        <f t="shared" ref="H11:H14" si="0">+F11+D11</f>
        <v>0</v>
      </c>
      <c r="I11" s="1059">
        <f t="shared" ref="I11:I14" si="1">E11+G11</f>
        <v>0</v>
      </c>
    </row>
    <row r="12" spans="1:9" x14ac:dyDescent="0.25">
      <c r="B12" s="1060"/>
      <c r="C12" s="1061"/>
      <c r="D12" s="1057"/>
      <c r="E12" s="1057"/>
      <c r="F12" s="1057"/>
      <c r="G12" s="1057"/>
      <c r="H12" s="1058">
        <f t="shared" si="0"/>
        <v>0</v>
      </c>
      <c r="I12" s="1059">
        <f t="shared" si="1"/>
        <v>0</v>
      </c>
    </row>
    <row r="13" spans="1:9" x14ac:dyDescent="0.25">
      <c r="B13" s="1055" t="s">
        <v>508</v>
      </c>
      <c r="C13" s="1056"/>
      <c r="D13" s="1057"/>
      <c r="E13" s="1057"/>
      <c r="F13" s="1057"/>
      <c r="G13" s="1057"/>
      <c r="H13" s="1058">
        <f t="shared" si="0"/>
        <v>0</v>
      </c>
      <c r="I13" s="1059">
        <f t="shared" si="1"/>
        <v>0</v>
      </c>
    </row>
    <row r="14" spans="1:9" x14ac:dyDescent="0.25">
      <c r="B14" s="1055" t="s">
        <v>509</v>
      </c>
      <c r="C14" s="1056"/>
      <c r="D14" s="1057"/>
      <c r="E14" s="1057"/>
      <c r="F14" s="1057"/>
      <c r="G14" s="1057"/>
      <c r="H14" s="1058">
        <f t="shared" si="0"/>
        <v>0</v>
      </c>
      <c r="I14" s="1059">
        <f t="shared" si="1"/>
        <v>0</v>
      </c>
    </row>
    <row r="15" spans="1:9" ht="15.75" thickBot="1" x14ac:dyDescent="0.3">
      <c r="B15" s="1062" t="s">
        <v>436</v>
      </c>
      <c r="C15" s="1063"/>
      <c r="D15" s="1064">
        <f>+SUM(D8:E14)</f>
        <v>0</v>
      </c>
      <c r="E15" s="1064">
        <f>SUM(E8:E14)</f>
        <v>0</v>
      </c>
      <c r="F15" s="1064">
        <f>+SUM(F8:G14)</f>
        <v>0</v>
      </c>
      <c r="G15" s="1064">
        <f>SUM(G8:G14)</f>
        <v>0</v>
      </c>
      <c r="H15" s="1064">
        <f>+SUM(H8:I14)</f>
        <v>0</v>
      </c>
      <c r="I15" s="1065">
        <f>SUM(I8:I14)</f>
        <v>0</v>
      </c>
    </row>
    <row r="16" spans="1:9" x14ac:dyDescent="0.25">
      <c r="B16" s="1071" t="s">
        <v>510</v>
      </c>
      <c r="C16" s="1072"/>
      <c r="D16" s="1072"/>
      <c r="E16" s="1072"/>
      <c r="F16" s="1072"/>
      <c r="G16" s="1072"/>
      <c r="H16" s="1072"/>
      <c r="I16" s="1073"/>
    </row>
    <row r="17" spans="2:9" x14ac:dyDescent="0.25">
      <c r="B17" s="1055" t="s">
        <v>61</v>
      </c>
      <c r="C17" s="1056"/>
      <c r="D17" s="1057"/>
      <c r="E17" s="1057"/>
      <c r="F17" s="1057"/>
      <c r="G17" s="1057"/>
      <c r="H17" s="1058">
        <f t="shared" ref="H17:H21" si="2">+F17+D17</f>
        <v>0</v>
      </c>
      <c r="I17" s="1059">
        <f t="shared" ref="I17:I21" si="3">E17+G17</f>
        <v>0</v>
      </c>
    </row>
    <row r="18" spans="2:9" x14ac:dyDescent="0.25">
      <c r="B18" s="1060"/>
      <c r="C18" s="1061"/>
      <c r="D18" s="1057"/>
      <c r="E18" s="1057"/>
      <c r="F18" s="1057"/>
      <c r="G18" s="1057"/>
      <c r="H18" s="1058">
        <f t="shared" si="2"/>
        <v>0</v>
      </c>
      <c r="I18" s="1059">
        <f t="shared" si="3"/>
        <v>0</v>
      </c>
    </row>
    <row r="19" spans="2:9" x14ac:dyDescent="0.25">
      <c r="B19" s="1060"/>
      <c r="C19" s="1061"/>
      <c r="D19" s="1057"/>
      <c r="E19" s="1057"/>
      <c r="F19" s="1057"/>
      <c r="G19" s="1057"/>
      <c r="H19" s="1058">
        <f t="shared" si="2"/>
        <v>0</v>
      </c>
      <c r="I19" s="1059">
        <f t="shared" si="3"/>
        <v>0</v>
      </c>
    </row>
    <row r="20" spans="2:9" x14ac:dyDescent="0.25">
      <c r="B20" s="1055" t="s">
        <v>508</v>
      </c>
      <c r="C20" s="1056"/>
      <c r="D20" s="1057"/>
      <c r="E20" s="1057"/>
      <c r="F20" s="1057"/>
      <c r="G20" s="1057"/>
      <c r="H20" s="1058">
        <f t="shared" si="2"/>
        <v>0</v>
      </c>
      <c r="I20" s="1059">
        <f t="shared" si="3"/>
        <v>0</v>
      </c>
    </row>
    <row r="21" spans="2:9" x14ac:dyDescent="0.25">
      <c r="B21" s="1055" t="s">
        <v>509</v>
      </c>
      <c r="C21" s="1056"/>
      <c r="D21" s="1057"/>
      <c r="E21" s="1057"/>
      <c r="F21" s="1057"/>
      <c r="G21" s="1057"/>
      <c r="H21" s="1058">
        <f t="shared" si="2"/>
        <v>0</v>
      </c>
      <c r="I21" s="1059">
        <f t="shared" si="3"/>
        <v>0</v>
      </c>
    </row>
    <row r="22" spans="2:9" ht="15.75" thickBot="1" x14ac:dyDescent="0.3">
      <c r="B22" s="1066" t="s">
        <v>436</v>
      </c>
      <c r="C22" s="1067"/>
      <c r="D22" s="1068">
        <f>+SUM(D17:E21)</f>
        <v>0</v>
      </c>
      <c r="E22" s="1069">
        <f>SUM(E17:E21)</f>
        <v>0</v>
      </c>
      <c r="F22" s="1068">
        <f>+SUM(F17:G21)</f>
        <v>0</v>
      </c>
      <c r="G22" s="1069">
        <f>SUM(G17:G21)</f>
        <v>0</v>
      </c>
      <c r="H22" s="1068">
        <f>+SUM(H17:I21)</f>
        <v>0</v>
      </c>
      <c r="I22" s="1070">
        <f>SUM(I17:I21)</f>
        <v>0</v>
      </c>
    </row>
    <row r="23" spans="2:9" x14ac:dyDescent="0.25">
      <c r="B23" s="1074" t="s">
        <v>228</v>
      </c>
      <c r="C23" s="1075"/>
      <c r="D23" s="1075"/>
      <c r="E23" s="1075"/>
      <c r="F23" s="1075"/>
      <c r="G23" s="1075"/>
      <c r="H23" s="1075"/>
      <c r="I23" s="1076"/>
    </row>
    <row r="24" spans="2:9" x14ac:dyDescent="0.25">
      <c r="B24" s="1055" t="s">
        <v>442</v>
      </c>
      <c r="C24" s="1056"/>
      <c r="D24" s="1057"/>
      <c r="E24" s="1057"/>
      <c r="F24" s="1057"/>
      <c r="G24" s="1057"/>
      <c r="H24" s="1058">
        <f t="shared" ref="H24:H30" si="4">+F24+D24</f>
        <v>0</v>
      </c>
      <c r="I24" s="1059">
        <f t="shared" ref="I24:I30" si="5">E24+G24</f>
        <v>0</v>
      </c>
    </row>
    <row r="25" spans="2:9" x14ac:dyDescent="0.25">
      <c r="B25" s="1055" t="s">
        <v>61</v>
      </c>
      <c r="C25" s="1056"/>
      <c r="D25" s="1057"/>
      <c r="E25" s="1057"/>
      <c r="F25" s="1057"/>
      <c r="G25" s="1057"/>
      <c r="H25" s="1058">
        <f t="shared" si="4"/>
        <v>0</v>
      </c>
      <c r="I25" s="1059">
        <f t="shared" si="5"/>
        <v>0</v>
      </c>
    </row>
    <row r="26" spans="2:9" x14ac:dyDescent="0.25">
      <c r="B26" s="1060"/>
      <c r="C26" s="1061"/>
      <c r="D26" s="1057"/>
      <c r="E26" s="1057"/>
      <c r="F26" s="1057"/>
      <c r="G26" s="1057"/>
      <c r="H26" s="1058">
        <f t="shared" si="4"/>
        <v>0</v>
      </c>
      <c r="I26" s="1059">
        <f t="shared" si="5"/>
        <v>0</v>
      </c>
    </row>
    <row r="27" spans="2:9" x14ac:dyDescent="0.25">
      <c r="B27" s="1060"/>
      <c r="C27" s="1061"/>
      <c r="D27" s="1057"/>
      <c r="E27" s="1057"/>
      <c r="F27" s="1057"/>
      <c r="G27" s="1057"/>
      <c r="H27" s="1058">
        <f t="shared" si="4"/>
        <v>0</v>
      </c>
      <c r="I27" s="1059">
        <f t="shared" si="5"/>
        <v>0</v>
      </c>
    </row>
    <row r="28" spans="2:9" x14ac:dyDescent="0.25">
      <c r="B28" s="1060"/>
      <c r="C28" s="1061"/>
      <c r="D28" s="1057"/>
      <c r="E28" s="1057"/>
      <c r="F28" s="1057"/>
      <c r="G28" s="1057"/>
      <c r="H28" s="1058">
        <f t="shared" si="4"/>
        <v>0</v>
      </c>
      <c r="I28" s="1059">
        <f t="shared" si="5"/>
        <v>0</v>
      </c>
    </row>
    <row r="29" spans="2:9" x14ac:dyDescent="0.25">
      <c r="B29" s="1060"/>
      <c r="C29" s="1061"/>
      <c r="D29" s="1057"/>
      <c r="E29" s="1057"/>
      <c r="F29" s="1057"/>
      <c r="G29" s="1057"/>
      <c r="H29" s="1058">
        <f t="shared" si="4"/>
        <v>0</v>
      </c>
      <c r="I29" s="1059">
        <f t="shared" si="5"/>
        <v>0</v>
      </c>
    </row>
    <row r="30" spans="2:9" x14ac:dyDescent="0.25">
      <c r="B30" s="1055" t="s">
        <v>508</v>
      </c>
      <c r="C30" s="1056"/>
      <c r="D30" s="1057"/>
      <c r="E30" s="1057"/>
      <c r="F30" s="1057"/>
      <c r="G30" s="1057"/>
      <c r="H30" s="1058">
        <f t="shared" si="4"/>
        <v>0</v>
      </c>
      <c r="I30" s="1059">
        <f t="shared" si="5"/>
        <v>0</v>
      </c>
    </row>
    <row r="31" spans="2:9" ht="15.75" thickBot="1" x14ac:dyDescent="0.3">
      <c r="B31" s="1062" t="s">
        <v>436</v>
      </c>
      <c r="C31" s="1063"/>
      <c r="D31" s="1064">
        <f>+SUM(D24:E30)</f>
        <v>0</v>
      </c>
      <c r="E31" s="1064">
        <f>SUM(E24:E30)</f>
        <v>0</v>
      </c>
      <c r="F31" s="1064">
        <f>+SUM(F24:G30)</f>
        <v>0</v>
      </c>
      <c r="G31" s="1064">
        <f>SUM(G24:G30)</f>
        <v>0</v>
      </c>
      <c r="H31" s="1064">
        <f>+SUM(H24:I30)</f>
        <v>0</v>
      </c>
      <c r="I31" s="1065">
        <f>SUM(I24:I30)</f>
        <v>0</v>
      </c>
    </row>
    <row r="32" spans="2:9" x14ac:dyDescent="0.25">
      <c r="B32" s="1074" t="s">
        <v>511</v>
      </c>
      <c r="C32" s="1075"/>
      <c r="D32" s="1075"/>
      <c r="E32" s="1075"/>
      <c r="F32" s="1075"/>
      <c r="G32" s="1075"/>
      <c r="H32" s="1075"/>
      <c r="I32" s="1076"/>
    </row>
    <row r="33" spans="2:9" x14ac:dyDescent="0.25">
      <c r="B33" s="1060"/>
      <c r="C33" s="1061"/>
      <c r="D33" s="1057"/>
      <c r="E33" s="1057"/>
      <c r="F33" s="1057"/>
      <c r="G33" s="1057"/>
      <c r="H33" s="1058">
        <f t="shared" ref="H33:H36" si="6">+F33+D33</f>
        <v>0</v>
      </c>
      <c r="I33" s="1059">
        <f t="shared" ref="I33:I36" si="7">E33+G33</f>
        <v>0</v>
      </c>
    </row>
    <row r="34" spans="2:9" x14ac:dyDescent="0.25">
      <c r="B34" s="1060"/>
      <c r="C34" s="1061"/>
      <c r="D34" s="1057"/>
      <c r="E34" s="1057"/>
      <c r="F34" s="1057"/>
      <c r="G34" s="1057"/>
      <c r="H34" s="1058">
        <f t="shared" si="6"/>
        <v>0</v>
      </c>
      <c r="I34" s="1059">
        <f t="shared" si="7"/>
        <v>0</v>
      </c>
    </row>
    <row r="35" spans="2:9" x14ac:dyDescent="0.25">
      <c r="B35" s="1060"/>
      <c r="C35" s="1061"/>
      <c r="D35" s="1057"/>
      <c r="E35" s="1057"/>
      <c r="F35" s="1057"/>
      <c r="G35" s="1057"/>
      <c r="H35" s="1058">
        <f t="shared" si="6"/>
        <v>0</v>
      </c>
      <c r="I35" s="1059">
        <f t="shared" si="7"/>
        <v>0</v>
      </c>
    </row>
    <row r="36" spans="2:9" x14ac:dyDescent="0.25">
      <c r="B36" s="1060"/>
      <c r="C36" s="1061"/>
      <c r="D36" s="1057"/>
      <c r="E36" s="1057"/>
      <c r="F36" s="1057"/>
      <c r="G36" s="1057"/>
      <c r="H36" s="1058">
        <f t="shared" si="6"/>
        <v>0</v>
      </c>
      <c r="I36" s="1059">
        <f t="shared" si="7"/>
        <v>0</v>
      </c>
    </row>
    <row r="37" spans="2:9" ht="15.75" thickBot="1" x14ac:dyDescent="0.3">
      <c r="B37" s="1062" t="s">
        <v>436</v>
      </c>
      <c r="C37" s="1063"/>
      <c r="D37" s="1068">
        <f>+SUM(D33:E36)</f>
        <v>0</v>
      </c>
      <c r="E37" s="1069">
        <f>SUM(E33:E36)</f>
        <v>0</v>
      </c>
      <c r="F37" s="1068">
        <f>+SUM(F33:G36)</f>
        <v>0</v>
      </c>
      <c r="G37" s="1069">
        <f>SUM(G33:G36)</f>
        <v>0</v>
      </c>
      <c r="H37" s="1068">
        <f>+SUM(H33:I36)</f>
        <v>0</v>
      </c>
      <c r="I37" s="1070">
        <f>SUM(I33:I36)</f>
        <v>0</v>
      </c>
    </row>
    <row r="38" spans="2:9" x14ac:dyDescent="0.25">
      <c r="B38" s="1074" t="s">
        <v>512</v>
      </c>
      <c r="C38" s="1075"/>
      <c r="D38" s="1075"/>
      <c r="E38" s="1075"/>
      <c r="F38" s="1075"/>
      <c r="G38" s="1075"/>
      <c r="H38" s="1075"/>
      <c r="I38" s="1076"/>
    </row>
    <row r="39" spans="2:9" x14ac:dyDescent="0.25">
      <c r="B39" s="1055" t="s">
        <v>442</v>
      </c>
      <c r="C39" s="1056"/>
      <c r="D39" s="1057"/>
      <c r="E39" s="1057"/>
      <c r="F39" s="1057"/>
      <c r="G39" s="1057"/>
      <c r="H39" s="1058">
        <f t="shared" ref="H39:H43" si="8">+F39+D39</f>
        <v>0</v>
      </c>
      <c r="I39" s="1059">
        <f t="shared" ref="I39:I43" si="9">E39+G39</f>
        <v>0</v>
      </c>
    </row>
    <row r="40" spans="2:9" x14ac:dyDescent="0.25">
      <c r="B40" s="1055" t="s">
        <v>61</v>
      </c>
      <c r="C40" s="1056"/>
      <c r="D40" s="1057"/>
      <c r="E40" s="1057"/>
      <c r="F40" s="1057"/>
      <c r="G40" s="1057"/>
      <c r="H40" s="1058">
        <f t="shared" si="8"/>
        <v>0</v>
      </c>
      <c r="I40" s="1059">
        <f t="shared" si="9"/>
        <v>0</v>
      </c>
    </row>
    <row r="41" spans="2:9" x14ac:dyDescent="0.25">
      <c r="B41" s="1055" t="s">
        <v>513</v>
      </c>
      <c r="C41" s="1056"/>
      <c r="D41" s="1057"/>
      <c r="E41" s="1057"/>
      <c r="F41" s="1057"/>
      <c r="G41" s="1057"/>
      <c r="H41" s="1058">
        <f t="shared" si="8"/>
        <v>0</v>
      </c>
      <c r="I41" s="1059">
        <f t="shared" si="9"/>
        <v>0</v>
      </c>
    </row>
    <row r="42" spans="2:9" x14ac:dyDescent="0.25">
      <c r="B42" s="1060"/>
      <c r="C42" s="1061"/>
      <c r="D42" s="1057"/>
      <c r="E42" s="1057"/>
      <c r="F42" s="1057"/>
      <c r="G42" s="1057"/>
      <c r="H42" s="1058">
        <f t="shared" si="8"/>
        <v>0</v>
      </c>
      <c r="I42" s="1059">
        <f t="shared" si="9"/>
        <v>0</v>
      </c>
    </row>
    <row r="43" spans="2:9" x14ac:dyDescent="0.25">
      <c r="B43" s="1055" t="s">
        <v>508</v>
      </c>
      <c r="C43" s="1056"/>
      <c r="D43" s="1057"/>
      <c r="E43" s="1057"/>
      <c r="F43" s="1057"/>
      <c r="G43" s="1057"/>
      <c r="H43" s="1058">
        <f t="shared" si="8"/>
        <v>0</v>
      </c>
      <c r="I43" s="1059">
        <f t="shared" si="9"/>
        <v>0</v>
      </c>
    </row>
    <row r="44" spans="2:9" ht="15.75" thickBot="1" x14ac:dyDescent="0.3">
      <c r="B44" s="1062" t="s">
        <v>436</v>
      </c>
      <c r="C44" s="1063"/>
      <c r="D44" s="1064">
        <f>+SUM(D39:E43)</f>
        <v>0</v>
      </c>
      <c r="E44" s="1064">
        <f>SUM(E39:E43)</f>
        <v>0</v>
      </c>
      <c r="F44" s="1064">
        <f>+SUM(F39:G43)</f>
        <v>0</v>
      </c>
      <c r="G44" s="1064">
        <f>SUM(G39:G43)</f>
        <v>0</v>
      </c>
      <c r="H44" s="1064">
        <f>+SUM(H39:I43)</f>
        <v>0</v>
      </c>
      <c r="I44" s="1065">
        <f>SUM(I39:I43)</f>
        <v>0</v>
      </c>
    </row>
  </sheetData>
  <sheetProtection password="C993" sheet="1" objects="1" scenarios="1"/>
  <mergeCells count="141">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8:I38"/>
    <mergeCell ref="B39:C39"/>
    <mergeCell ref="D39:E39"/>
    <mergeCell ref="F39:G39"/>
    <mergeCell ref="H39:I39"/>
    <mergeCell ref="B40:C40"/>
    <mergeCell ref="D40:E40"/>
    <mergeCell ref="F40:G40"/>
    <mergeCell ref="H40:I40"/>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1:C31"/>
    <mergeCell ref="D31:E31"/>
    <mergeCell ref="F31:G31"/>
    <mergeCell ref="H31:I31"/>
    <mergeCell ref="B32:I32"/>
    <mergeCell ref="B33:C33"/>
    <mergeCell ref="D33:E33"/>
    <mergeCell ref="F33:G33"/>
    <mergeCell ref="H33:I33"/>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2:C22"/>
    <mergeCell ref="D22:E22"/>
    <mergeCell ref="F22:G22"/>
    <mergeCell ref="H22:I22"/>
    <mergeCell ref="B23:I23"/>
    <mergeCell ref="B24:C24"/>
    <mergeCell ref="D24:E24"/>
    <mergeCell ref="F24:G24"/>
    <mergeCell ref="H24:I24"/>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5:C15"/>
    <mergeCell ref="D15:E15"/>
    <mergeCell ref="F15:G15"/>
    <mergeCell ref="H15:I15"/>
    <mergeCell ref="B16:I16"/>
    <mergeCell ref="B17:C17"/>
    <mergeCell ref="D17:E17"/>
    <mergeCell ref="F17:G17"/>
    <mergeCell ref="H17:I17"/>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4:C6"/>
    <mergeCell ref="D4:E6"/>
    <mergeCell ref="F4:G6"/>
    <mergeCell ref="H4:I6"/>
    <mergeCell ref="B7:I7"/>
    <mergeCell ref="B8:C8"/>
    <mergeCell ref="D8:E8"/>
    <mergeCell ref="F8:G8"/>
    <mergeCell ref="H8:I8"/>
  </mergeCells>
  <printOptions horizontalCentered="1"/>
  <pageMargins left="0.70866141732283472" right="0.70866141732283472" top="0.74803149606299213" bottom="0.74803149606299213" header="0.31496062992125984" footer="0.31496062992125984"/>
  <pageSetup paperSize="9" scale="81" orientation="portrait" r:id="rId1"/>
  <headerFooter>
    <oddFooter>&amp;L_________________________________
                    Firma Empresa&amp;R__________________________________
Inicialización Contador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1"/>
  <sheetViews>
    <sheetView showGridLines="0" zoomScaleNormal="100" workbookViewId="0">
      <selection activeCell="M4" sqref="M4"/>
    </sheetView>
  </sheetViews>
  <sheetFormatPr baseColWidth="10" defaultRowHeight="15" x14ac:dyDescent="0.25"/>
  <cols>
    <col min="1" max="1" width="2.85546875" customWidth="1"/>
    <col min="2" max="2" width="34.85546875" bestFit="1" customWidth="1"/>
    <col min="3" max="3" width="18.5703125" bestFit="1" customWidth="1"/>
  </cols>
  <sheetData>
    <row r="1" spans="1:14" x14ac:dyDescent="0.25">
      <c r="A1" s="134"/>
      <c r="B1" s="95" t="str">
        <f>+'INFORMACIÓN GENERAL'!$A$4</f>
        <v>NOMBRE O RAZÓN SOCIAL:</v>
      </c>
      <c r="C1" s="181">
        <f>+'INFORMACIÓN GENERAL'!C4:I4</f>
        <v>0</v>
      </c>
      <c r="D1" s="134"/>
      <c r="E1" s="181"/>
      <c r="F1" s="181"/>
      <c r="G1" s="181"/>
      <c r="H1" s="144"/>
      <c r="I1" s="144"/>
      <c r="J1" s="144"/>
      <c r="K1" s="134"/>
      <c r="L1" s="134"/>
      <c r="M1" s="134"/>
      <c r="N1" s="182" t="s">
        <v>1020</v>
      </c>
    </row>
    <row r="2" spans="1:14" x14ac:dyDescent="0.25">
      <c r="A2" s="134"/>
      <c r="B2" s="95" t="str">
        <f>+'INFORMACIÓN GENERAL'!$A$9</f>
        <v>FECHA DE ESTADOS FINANCIEROS:</v>
      </c>
      <c r="C2" s="183">
        <f>+'INFORMACIÓN GENERAL'!C9:D9</f>
        <v>43100</v>
      </c>
      <c r="D2" s="134"/>
      <c r="E2" s="183"/>
      <c r="F2" s="183"/>
      <c r="G2" s="183"/>
      <c r="H2" s="144"/>
      <c r="I2" s="144"/>
      <c r="J2" s="144"/>
      <c r="K2" s="134"/>
      <c r="L2" s="134"/>
      <c r="M2" s="134"/>
      <c r="N2" s="134"/>
    </row>
    <row r="3" spans="1:14" x14ac:dyDescent="0.25">
      <c r="A3" s="298"/>
      <c r="B3" s="298"/>
      <c r="C3" s="320"/>
      <c r="D3" s="298"/>
      <c r="E3" s="298"/>
      <c r="F3" s="298"/>
      <c r="G3" s="298"/>
      <c r="H3" s="298"/>
      <c r="I3" s="298"/>
      <c r="J3" s="298"/>
      <c r="K3" s="298"/>
      <c r="L3" s="298"/>
      <c r="M3" s="298"/>
      <c r="N3" s="298"/>
    </row>
    <row r="4" spans="1:14" x14ac:dyDescent="0.25">
      <c r="A4" s="298"/>
      <c r="B4" s="321" t="s">
        <v>514</v>
      </c>
      <c r="C4" s="322"/>
      <c r="D4" s="298"/>
      <c r="E4" s="298"/>
      <c r="F4" s="298"/>
      <c r="G4" s="298"/>
      <c r="H4" s="298"/>
      <c r="I4" s="298"/>
      <c r="J4" s="298"/>
      <c r="K4" s="298"/>
      <c r="L4" s="298"/>
      <c r="M4" s="298"/>
      <c r="N4" s="298"/>
    </row>
    <row r="5" spans="1:14" ht="15.75" thickBot="1" x14ac:dyDescent="0.3">
      <c r="A5" s="298"/>
      <c r="B5" s="323"/>
      <c r="C5" s="134"/>
      <c r="D5" s="323"/>
      <c r="E5" s="323"/>
      <c r="F5" s="323"/>
      <c r="G5" s="323"/>
      <c r="H5" s="323"/>
      <c r="I5" s="323"/>
      <c r="J5" s="323"/>
      <c r="K5" s="323"/>
      <c r="L5" s="323"/>
      <c r="M5" s="323"/>
      <c r="N5" s="323"/>
    </row>
    <row r="6" spans="1:14" x14ac:dyDescent="0.25">
      <c r="A6" s="298"/>
      <c r="B6" s="1126" t="s">
        <v>515</v>
      </c>
      <c r="C6" s="1128" t="s">
        <v>516</v>
      </c>
      <c r="D6" s="1013" t="s">
        <v>517</v>
      </c>
      <c r="E6" s="1013" t="s">
        <v>518</v>
      </c>
      <c r="F6" s="1013" t="s">
        <v>519</v>
      </c>
      <c r="G6" s="1013" t="s">
        <v>248</v>
      </c>
      <c r="H6" s="1013" t="s">
        <v>520</v>
      </c>
      <c r="I6" s="1013" t="s">
        <v>218</v>
      </c>
      <c r="J6" s="1013" t="s">
        <v>210</v>
      </c>
      <c r="K6" s="1013" t="s">
        <v>521</v>
      </c>
      <c r="L6" s="1013" t="s">
        <v>522</v>
      </c>
      <c r="M6" s="1013" t="s">
        <v>523</v>
      </c>
      <c r="N6" s="1019" t="s">
        <v>524</v>
      </c>
    </row>
    <row r="7" spans="1:14" ht="15.75" thickBot="1" x14ac:dyDescent="0.3">
      <c r="A7" s="298"/>
      <c r="B7" s="1127"/>
      <c r="C7" s="1129"/>
      <c r="D7" s="1014"/>
      <c r="E7" s="1014" t="s">
        <v>518</v>
      </c>
      <c r="F7" s="1014" t="s">
        <v>525</v>
      </c>
      <c r="G7" s="1014"/>
      <c r="H7" s="1014" t="s">
        <v>526</v>
      </c>
      <c r="I7" s="1014" t="s">
        <v>527</v>
      </c>
      <c r="J7" s="1014" t="s">
        <v>210</v>
      </c>
      <c r="K7" s="1014" t="s">
        <v>528</v>
      </c>
      <c r="L7" s="1014" t="s">
        <v>529</v>
      </c>
      <c r="M7" s="1014" t="s">
        <v>530</v>
      </c>
      <c r="N7" s="1020" t="s">
        <v>531</v>
      </c>
    </row>
    <row r="8" spans="1:14" x14ac:dyDescent="0.25">
      <c r="A8" s="298"/>
      <c r="B8" s="1123" t="s">
        <v>532</v>
      </c>
      <c r="C8" s="1124"/>
      <c r="D8" s="1124"/>
      <c r="E8" s="1124"/>
      <c r="F8" s="1124"/>
      <c r="G8" s="1124"/>
      <c r="H8" s="1124"/>
      <c r="I8" s="1124"/>
      <c r="J8" s="1124"/>
      <c r="K8" s="1124"/>
      <c r="L8" s="1124"/>
      <c r="M8" s="1124"/>
      <c r="N8" s="1125"/>
    </row>
    <row r="9" spans="1:14" x14ac:dyDescent="0.25">
      <c r="A9" s="298"/>
      <c r="B9" s="324" t="s">
        <v>44</v>
      </c>
      <c r="C9" s="325"/>
      <c r="D9" s="326"/>
      <c r="E9" s="327"/>
      <c r="F9" s="708" t="s">
        <v>533</v>
      </c>
      <c r="G9" s="328"/>
      <c r="H9" s="329"/>
      <c r="I9" s="329"/>
      <c r="J9" s="330">
        <f>SUM(G9:I9)</f>
        <v>0</v>
      </c>
      <c r="K9" s="705">
        <f>+'INFORMACIÓN GENERAL'!$F$17</f>
        <v>0</v>
      </c>
      <c r="L9" s="330">
        <f>J9*K9</f>
        <v>0</v>
      </c>
      <c r="M9" s="331"/>
      <c r="N9" s="332"/>
    </row>
    <row r="10" spans="1:14" x14ac:dyDescent="0.25">
      <c r="A10" s="298"/>
      <c r="B10" s="324" t="s">
        <v>44</v>
      </c>
      <c r="C10" s="325"/>
      <c r="D10" s="326"/>
      <c r="E10" s="327"/>
      <c r="F10" s="708" t="s">
        <v>533</v>
      </c>
      <c r="G10" s="328"/>
      <c r="H10" s="329"/>
      <c r="I10" s="329"/>
      <c r="J10" s="330">
        <f>SUM(G10:I10)</f>
        <v>0</v>
      </c>
      <c r="K10" s="705">
        <f>+'INFORMACIÓN GENERAL'!$F$17</f>
        <v>0</v>
      </c>
      <c r="L10" s="330">
        <f>J10*K10</f>
        <v>0</v>
      </c>
      <c r="M10" s="331"/>
      <c r="N10" s="332"/>
    </row>
    <row r="11" spans="1:14" x14ac:dyDescent="0.25">
      <c r="A11" s="298"/>
      <c r="B11" s="333" t="s">
        <v>44</v>
      </c>
      <c r="C11" s="331"/>
      <c r="D11" s="326"/>
      <c r="E11" s="327"/>
      <c r="F11" s="708"/>
      <c r="G11" s="231"/>
      <c r="H11" s="329"/>
      <c r="I11" s="329"/>
      <c r="J11" s="330">
        <f t="shared" ref="J11:J16" si="0">SUM(G11:I11)</f>
        <v>0</v>
      </c>
      <c r="K11" s="705">
        <f>+'INFORMACIÓN GENERAL'!$F$17</f>
        <v>0</v>
      </c>
      <c r="L11" s="696">
        <f t="shared" ref="L11:L16" si="1">J11*K11</f>
        <v>0</v>
      </c>
      <c r="M11" s="331"/>
      <c r="N11" s="332"/>
    </row>
    <row r="12" spans="1:14" x14ac:dyDescent="0.25">
      <c r="A12" s="298"/>
      <c r="B12" s="334"/>
      <c r="C12" s="335"/>
      <c r="D12" s="336"/>
      <c r="E12" s="337"/>
      <c r="F12" s="708"/>
      <c r="G12" s="225"/>
      <c r="H12" s="329"/>
      <c r="I12" s="329"/>
      <c r="J12" s="330">
        <f t="shared" si="0"/>
        <v>0</v>
      </c>
      <c r="K12" s="705">
        <f>+'INFORMACIÓN GENERAL'!$F$17</f>
        <v>0</v>
      </c>
      <c r="L12" s="696">
        <f t="shared" si="1"/>
        <v>0</v>
      </c>
      <c r="M12" s="331"/>
      <c r="N12" s="332"/>
    </row>
    <row r="13" spans="1:14" x14ac:dyDescent="0.25">
      <c r="A13" s="298"/>
      <c r="B13" s="334"/>
      <c r="C13" s="331"/>
      <c r="D13" s="326"/>
      <c r="E13" s="327"/>
      <c r="F13" s="708"/>
      <c r="G13" s="231"/>
      <c r="H13" s="329"/>
      <c r="I13" s="329"/>
      <c r="J13" s="330">
        <f t="shared" si="0"/>
        <v>0</v>
      </c>
      <c r="K13" s="705">
        <f>+'INFORMACIÓN GENERAL'!$F$17</f>
        <v>0</v>
      </c>
      <c r="L13" s="696">
        <f t="shared" si="1"/>
        <v>0</v>
      </c>
      <c r="M13" s="331"/>
      <c r="N13" s="332"/>
    </row>
    <row r="14" spans="1:14" x14ac:dyDescent="0.25">
      <c r="A14" s="298"/>
      <c r="B14" s="334"/>
      <c r="C14" s="335"/>
      <c r="D14" s="336"/>
      <c r="E14" s="337"/>
      <c r="F14" s="708"/>
      <c r="G14" s="225"/>
      <c r="H14" s="329"/>
      <c r="I14" s="329"/>
      <c r="J14" s="330">
        <f t="shared" si="0"/>
        <v>0</v>
      </c>
      <c r="K14" s="705">
        <f>+'INFORMACIÓN GENERAL'!$F$17</f>
        <v>0</v>
      </c>
      <c r="L14" s="696">
        <f t="shared" si="1"/>
        <v>0</v>
      </c>
      <c r="M14" s="331"/>
      <c r="N14" s="332"/>
    </row>
    <row r="15" spans="1:14" x14ac:dyDescent="0.25">
      <c r="A15" s="298"/>
      <c r="B15" s="334"/>
      <c r="C15" s="331"/>
      <c r="D15" s="326"/>
      <c r="E15" s="327"/>
      <c r="F15" s="708"/>
      <c r="G15" s="231"/>
      <c r="H15" s="329"/>
      <c r="I15" s="329"/>
      <c r="J15" s="330">
        <f t="shared" si="0"/>
        <v>0</v>
      </c>
      <c r="K15" s="705">
        <f>+'INFORMACIÓN GENERAL'!$F$17</f>
        <v>0</v>
      </c>
      <c r="L15" s="696">
        <f t="shared" si="1"/>
        <v>0</v>
      </c>
      <c r="M15" s="331"/>
      <c r="N15" s="332"/>
    </row>
    <row r="16" spans="1:14" x14ac:dyDescent="0.25">
      <c r="A16" s="298"/>
      <c r="B16" s="333" t="s">
        <v>534</v>
      </c>
      <c r="C16" s="331"/>
      <c r="D16" s="326"/>
      <c r="E16" s="327"/>
      <c r="F16" s="708"/>
      <c r="G16" s="231"/>
      <c r="H16" s="329"/>
      <c r="I16" s="329"/>
      <c r="J16" s="330">
        <f t="shared" si="0"/>
        <v>0</v>
      </c>
      <c r="K16" s="705">
        <f>+'INFORMACIÓN GENERAL'!$F$17</f>
        <v>0</v>
      </c>
      <c r="L16" s="696">
        <f t="shared" si="1"/>
        <v>0</v>
      </c>
      <c r="M16" s="331"/>
      <c r="N16" s="338"/>
    </row>
    <row r="17" spans="1:14" x14ac:dyDescent="0.25">
      <c r="A17" s="298"/>
      <c r="B17" s="333" t="s">
        <v>534</v>
      </c>
      <c r="C17" s="331"/>
      <c r="D17" s="326"/>
      <c r="E17" s="327"/>
      <c r="F17" s="708"/>
      <c r="G17" s="339"/>
      <c r="H17" s="339"/>
      <c r="I17" s="339"/>
      <c r="J17" s="340">
        <f>SUM(G17:I17)</f>
        <v>0</v>
      </c>
      <c r="K17" s="706">
        <f>+'INFORMACIÓN GENERAL'!$F$17</f>
        <v>0</v>
      </c>
      <c r="L17" s="697">
        <f>J17*K17</f>
        <v>0</v>
      </c>
      <c r="M17" s="331"/>
      <c r="N17" s="341"/>
    </row>
    <row r="18" spans="1:14" ht="15.75" thickBot="1" x14ac:dyDescent="0.3">
      <c r="A18" s="342"/>
      <c r="B18" s="1135" t="s">
        <v>412</v>
      </c>
      <c r="C18" s="1136"/>
      <c r="D18" s="1136"/>
      <c r="E18" s="1136"/>
      <c r="F18" s="1137"/>
      <c r="G18" s="343">
        <f>SUM(G9:G17)</f>
        <v>0</v>
      </c>
      <c r="H18" s="343">
        <f>SUM(H9:H17)</f>
        <v>0</v>
      </c>
      <c r="I18" s="343">
        <f>SUM(I9:I17)</f>
        <v>0</v>
      </c>
      <c r="J18" s="343">
        <f>SUM(J9:J17)</f>
        <v>0</v>
      </c>
      <c r="K18" s="707">
        <f>+'INFORMACIÓN GENERAL'!$F$17</f>
        <v>0</v>
      </c>
      <c r="L18" s="343">
        <f>SUM(L9:L17)</f>
        <v>0</v>
      </c>
      <c r="M18" s="1138"/>
      <c r="N18" s="828"/>
    </row>
    <row r="19" spans="1:14" x14ac:dyDescent="0.25">
      <c r="A19" s="298"/>
      <c r="B19" s="1142" t="s">
        <v>535</v>
      </c>
      <c r="C19" s="1143"/>
      <c r="D19" s="1143"/>
      <c r="E19" s="1143"/>
      <c r="F19" s="1143"/>
      <c r="G19" s="1143"/>
      <c r="H19" s="1143"/>
      <c r="I19" s="1143"/>
      <c r="J19" s="1143"/>
      <c r="K19" s="1143"/>
      <c r="L19" s="1143"/>
      <c r="M19" s="1143"/>
      <c r="N19" s="1144"/>
    </row>
    <row r="20" spans="1:14" x14ac:dyDescent="0.25">
      <c r="A20" s="298"/>
      <c r="B20" s="324" t="s">
        <v>44</v>
      </c>
      <c r="C20" s="325"/>
      <c r="D20" s="326"/>
      <c r="E20" s="327"/>
      <c r="F20" s="712" t="s">
        <v>423</v>
      </c>
      <c r="G20" s="329"/>
      <c r="H20" s="329"/>
      <c r="I20" s="329"/>
      <c r="J20" s="330">
        <f>SUM(G20:I20)</f>
        <v>0</v>
      </c>
      <c r="K20" s="709"/>
      <c r="L20" s="330">
        <f>+J20</f>
        <v>0</v>
      </c>
      <c r="M20" s="331"/>
      <c r="N20" s="332"/>
    </row>
    <row r="21" spans="1:14" x14ac:dyDescent="0.25">
      <c r="A21" s="298"/>
      <c r="B21" s="324" t="s">
        <v>44</v>
      </c>
      <c r="C21" s="325"/>
      <c r="D21" s="326"/>
      <c r="E21" s="327"/>
      <c r="F21" s="712" t="s">
        <v>536</v>
      </c>
      <c r="G21" s="329"/>
      <c r="H21" s="329"/>
      <c r="I21" s="329"/>
      <c r="J21" s="330">
        <f>SUM(G21:I21)</f>
        <v>0</v>
      </c>
      <c r="K21" s="709"/>
      <c r="L21" s="330">
        <f t="shared" ref="L21:L29" si="2">+J21</f>
        <v>0</v>
      </c>
      <c r="M21" s="331"/>
      <c r="N21" s="332"/>
    </row>
    <row r="22" spans="1:14" x14ac:dyDescent="0.25">
      <c r="A22" s="298"/>
      <c r="B22" s="334"/>
      <c r="C22" s="331"/>
      <c r="D22" s="326"/>
      <c r="E22" s="327"/>
      <c r="F22" s="708"/>
      <c r="G22" s="329"/>
      <c r="H22" s="329"/>
      <c r="I22" s="329"/>
      <c r="J22" s="330">
        <f t="shared" ref="J22:J27" si="3">SUM(G22:I22)</f>
        <v>0</v>
      </c>
      <c r="K22" s="709"/>
      <c r="L22" s="696">
        <f t="shared" si="2"/>
        <v>0</v>
      </c>
      <c r="M22" s="331"/>
      <c r="N22" s="332"/>
    </row>
    <row r="23" spans="1:14" x14ac:dyDescent="0.25">
      <c r="A23" s="298"/>
      <c r="B23" s="334"/>
      <c r="C23" s="335"/>
      <c r="D23" s="336"/>
      <c r="E23" s="337"/>
      <c r="F23" s="708"/>
      <c r="G23" s="329"/>
      <c r="H23" s="329"/>
      <c r="I23" s="329"/>
      <c r="J23" s="330">
        <f t="shared" si="3"/>
        <v>0</v>
      </c>
      <c r="K23" s="709"/>
      <c r="L23" s="696">
        <f t="shared" si="2"/>
        <v>0</v>
      </c>
      <c r="M23" s="331"/>
      <c r="N23" s="332"/>
    </row>
    <row r="24" spans="1:14" x14ac:dyDescent="0.25">
      <c r="A24" s="298"/>
      <c r="B24" s="334"/>
      <c r="C24" s="331"/>
      <c r="D24" s="326"/>
      <c r="E24" s="327"/>
      <c r="F24" s="708"/>
      <c r="G24" s="329"/>
      <c r="H24" s="329"/>
      <c r="I24" s="329"/>
      <c r="J24" s="330">
        <f t="shared" si="3"/>
        <v>0</v>
      </c>
      <c r="K24" s="709"/>
      <c r="L24" s="696">
        <f t="shared" si="2"/>
        <v>0</v>
      </c>
      <c r="M24" s="331"/>
      <c r="N24" s="332"/>
    </row>
    <row r="25" spans="1:14" x14ac:dyDescent="0.25">
      <c r="A25" s="298"/>
      <c r="B25" s="334"/>
      <c r="C25" s="335"/>
      <c r="D25" s="336"/>
      <c r="E25" s="337"/>
      <c r="F25" s="708"/>
      <c r="G25" s="329"/>
      <c r="H25" s="329"/>
      <c r="I25" s="329"/>
      <c r="J25" s="330">
        <f t="shared" si="3"/>
        <v>0</v>
      </c>
      <c r="K25" s="709"/>
      <c r="L25" s="696">
        <f t="shared" si="2"/>
        <v>0</v>
      </c>
      <c r="M25" s="331"/>
      <c r="N25" s="332"/>
    </row>
    <row r="26" spans="1:14" x14ac:dyDescent="0.25">
      <c r="A26" s="298"/>
      <c r="B26" s="334"/>
      <c r="C26" s="331"/>
      <c r="D26" s="326"/>
      <c r="E26" s="344"/>
      <c r="F26" s="713"/>
      <c r="G26" s="329"/>
      <c r="H26" s="329"/>
      <c r="I26" s="329"/>
      <c r="J26" s="330">
        <f t="shared" si="3"/>
        <v>0</v>
      </c>
      <c r="K26" s="709"/>
      <c r="L26" s="696">
        <f t="shared" si="2"/>
        <v>0</v>
      </c>
      <c r="M26" s="331"/>
      <c r="N26" s="332"/>
    </row>
    <row r="27" spans="1:14" x14ac:dyDescent="0.25">
      <c r="A27" s="298"/>
      <c r="B27" s="333" t="s">
        <v>534</v>
      </c>
      <c r="C27" s="325"/>
      <c r="D27" s="345"/>
      <c r="E27" s="346"/>
      <c r="F27" s="712" t="s">
        <v>423</v>
      </c>
      <c r="G27" s="329"/>
      <c r="H27" s="329"/>
      <c r="I27" s="329"/>
      <c r="J27" s="330">
        <f t="shared" si="3"/>
        <v>0</v>
      </c>
      <c r="K27" s="709"/>
      <c r="L27" s="696">
        <f t="shared" si="2"/>
        <v>0</v>
      </c>
      <c r="M27" s="331"/>
      <c r="N27" s="332"/>
    </row>
    <row r="28" spans="1:14" x14ac:dyDescent="0.25">
      <c r="A28" s="298"/>
      <c r="B28" s="333" t="s">
        <v>534</v>
      </c>
      <c r="C28" s="347"/>
      <c r="D28" s="348"/>
      <c r="E28" s="346"/>
      <c r="F28" s="712" t="s">
        <v>536</v>
      </c>
      <c r="G28" s="339"/>
      <c r="H28" s="339"/>
      <c r="I28" s="339"/>
      <c r="J28" s="340">
        <f>SUM(G28:I28)</f>
        <v>0</v>
      </c>
      <c r="K28" s="710"/>
      <c r="L28" s="697">
        <f t="shared" si="2"/>
        <v>0</v>
      </c>
      <c r="M28" s="331"/>
      <c r="N28" s="332"/>
    </row>
    <row r="29" spans="1:14" ht="15.75" thickBot="1" x14ac:dyDescent="0.3">
      <c r="A29" s="298"/>
      <c r="B29" s="1132" t="s">
        <v>412</v>
      </c>
      <c r="C29" s="1133"/>
      <c r="D29" s="1133"/>
      <c r="E29" s="1133"/>
      <c r="F29" s="1133"/>
      <c r="G29" s="343">
        <f>SUM(G20:G28)</f>
        <v>0</v>
      </c>
      <c r="H29" s="343">
        <f>SUM(H20:H28)</f>
        <v>0</v>
      </c>
      <c r="I29" s="343">
        <f>SUM(I20:I28)</f>
        <v>0</v>
      </c>
      <c r="J29" s="343">
        <f>SUM(J20:J28)</f>
        <v>0</v>
      </c>
      <c r="K29" s="711"/>
      <c r="L29" s="343">
        <f t="shared" si="2"/>
        <v>0</v>
      </c>
      <c r="M29" s="1139"/>
      <c r="N29" s="1140"/>
    </row>
    <row r="30" spans="1:14" x14ac:dyDescent="0.25">
      <c r="A30" s="298"/>
      <c r="B30" s="1123" t="s">
        <v>537</v>
      </c>
      <c r="C30" s="1124"/>
      <c r="D30" s="1124"/>
      <c r="E30" s="1124"/>
      <c r="F30" s="1124"/>
      <c r="G30" s="1124"/>
      <c r="H30" s="1124"/>
      <c r="I30" s="1124"/>
      <c r="J30" s="1124"/>
      <c r="K30" s="1124"/>
      <c r="L30" s="1124"/>
      <c r="M30" s="1124"/>
      <c r="N30" s="1125"/>
    </row>
    <row r="31" spans="1:14" x14ac:dyDescent="0.25">
      <c r="A31" s="298"/>
      <c r="B31" s="324" t="s">
        <v>44</v>
      </c>
      <c r="C31" s="325"/>
      <c r="D31" s="326"/>
      <c r="E31" s="327"/>
      <c r="F31" s="708" t="s">
        <v>533</v>
      </c>
      <c r="G31" s="329"/>
      <c r="H31" s="329"/>
      <c r="I31" s="329"/>
      <c r="J31" s="330">
        <f>SUM(G31:I31)</f>
        <v>0</v>
      </c>
      <c r="K31" s="705">
        <f>+'INFORMACIÓN GENERAL'!$F$17</f>
        <v>0</v>
      </c>
      <c r="L31" s="330">
        <f>J31*K31</f>
        <v>0</v>
      </c>
      <c r="M31" s="331"/>
      <c r="N31" s="332"/>
    </row>
    <row r="32" spans="1:14" x14ac:dyDescent="0.25">
      <c r="A32" s="298"/>
      <c r="B32" s="324" t="s">
        <v>44</v>
      </c>
      <c r="C32" s="325"/>
      <c r="D32" s="326"/>
      <c r="E32" s="327"/>
      <c r="F32" s="708" t="s">
        <v>533</v>
      </c>
      <c r="G32" s="329"/>
      <c r="H32" s="329"/>
      <c r="I32" s="329"/>
      <c r="J32" s="330">
        <f>SUM(G32:I32)</f>
        <v>0</v>
      </c>
      <c r="K32" s="705">
        <f>+'INFORMACIÓN GENERAL'!$F$17</f>
        <v>0</v>
      </c>
      <c r="L32" s="330">
        <f>J32*K32</f>
        <v>0</v>
      </c>
      <c r="M32" s="331"/>
      <c r="N32" s="332"/>
    </row>
    <row r="33" spans="1:14" x14ac:dyDescent="0.25">
      <c r="A33" s="298"/>
      <c r="B33" s="333" t="s">
        <v>44</v>
      </c>
      <c r="C33" s="331"/>
      <c r="D33" s="326"/>
      <c r="E33" s="327"/>
      <c r="F33" s="708"/>
      <c r="G33" s="329"/>
      <c r="H33" s="329"/>
      <c r="I33" s="329"/>
      <c r="J33" s="330">
        <f t="shared" ref="J33:J38" si="4">SUM(G33:I33)</f>
        <v>0</v>
      </c>
      <c r="K33" s="705">
        <f>+'INFORMACIÓN GENERAL'!$F$17</f>
        <v>0</v>
      </c>
      <c r="L33" s="696">
        <f t="shared" ref="L33:L38" si="5">J33*K33</f>
        <v>0</v>
      </c>
      <c r="M33" s="331"/>
      <c r="N33" s="332"/>
    </row>
    <row r="34" spans="1:14" x14ac:dyDescent="0.25">
      <c r="A34" s="298"/>
      <c r="B34" s="334"/>
      <c r="C34" s="335"/>
      <c r="D34" s="336"/>
      <c r="E34" s="337"/>
      <c r="F34" s="708"/>
      <c r="G34" s="329"/>
      <c r="H34" s="329"/>
      <c r="I34" s="329"/>
      <c r="J34" s="330">
        <f t="shared" si="4"/>
        <v>0</v>
      </c>
      <c r="K34" s="705">
        <f>+'INFORMACIÓN GENERAL'!$F$17</f>
        <v>0</v>
      </c>
      <c r="L34" s="696">
        <f t="shared" si="5"/>
        <v>0</v>
      </c>
      <c r="M34" s="331"/>
      <c r="N34" s="332"/>
    </row>
    <row r="35" spans="1:14" x14ac:dyDescent="0.25">
      <c r="A35" s="298"/>
      <c r="B35" s="334"/>
      <c r="C35" s="331"/>
      <c r="D35" s="326"/>
      <c r="E35" s="327"/>
      <c r="F35" s="708"/>
      <c r="G35" s="329"/>
      <c r="H35" s="329"/>
      <c r="I35" s="329"/>
      <c r="J35" s="330">
        <f t="shared" si="4"/>
        <v>0</v>
      </c>
      <c r="K35" s="705">
        <f>+'INFORMACIÓN GENERAL'!$F$17</f>
        <v>0</v>
      </c>
      <c r="L35" s="696">
        <f t="shared" si="5"/>
        <v>0</v>
      </c>
      <c r="M35" s="331"/>
      <c r="N35" s="332"/>
    </row>
    <row r="36" spans="1:14" x14ac:dyDescent="0.25">
      <c r="A36" s="298"/>
      <c r="B36" s="334"/>
      <c r="C36" s="335"/>
      <c r="D36" s="336"/>
      <c r="E36" s="337"/>
      <c r="F36" s="708"/>
      <c r="G36" s="329"/>
      <c r="H36" s="329"/>
      <c r="I36" s="329"/>
      <c r="J36" s="330">
        <f t="shared" si="4"/>
        <v>0</v>
      </c>
      <c r="K36" s="705">
        <f>+'INFORMACIÓN GENERAL'!$F$17</f>
        <v>0</v>
      </c>
      <c r="L36" s="696">
        <f t="shared" si="5"/>
        <v>0</v>
      </c>
      <c r="M36" s="331"/>
      <c r="N36" s="332"/>
    </row>
    <row r="37" spans="1:14" x14ac:dyDescent="0.25">
      <c r="A37" s="298"/>
      <c r="B37" s="334"/>
      <c r="C37" s="331"/>
      <c r="D37" s="326"/>
      <c r="E37" s="327"/>
      <c r="F37" s="708"/>
      <c r="G37" s="329"/>
      <c r="H37" s="329"/>
      <c r="I37" s="329"/>
      <c r="J37" s="330">
        <f t="shared" si="4"/>
        <v>0</v>
      </c>
      <c r="K37" s="705">
        <f>+'INFORMACIÓN GENERAL'!$F$17</f>
        <v>0</v>
      </c>
      <c r="L37" s="696">
        <f t="shared" si="5"/>
        <v>0</v>
      </c>
      <c r="M37" s="349"/>
      <c r="N37" s="338"/>
    </row>
    <row r="38" spans="1:14" x14ac:dyDescent="0.25">
      <c r="A38" s="298"/>
      <c r="B38" s="333" t="s">
        <v>534</v>
      </c>
      <c r="C38" s="331"/>
      <c r="D38" s="326"/>
      <c r="E38" s="327"/>
      <c r="F38" s="708"/>
      <c r="G38" s="329"/>
      <c r="H38" s="329"/>
      <c r="I38" s="329"/>
      <c r="J38" s="330">
        <f t="shared" si="4"/>
        <v>0</v>
      </c>
      <c r="K38" s="705">
        <f>+'INFORMACIÓN GENERAL'!$F$17</f>
        <v>0</v>
      </c>
      <c r="L38" s="696">
        <f t="shared" si="5"/>
        <v>0</v>
      </c>
      <c r="M38" s="331"/>
      <c r="N38" s="341"/>
    </row>
    <row r="39" spans="1:14" x14ac:dyDescent="0.25">
      <c r="A39" s="298"/>
      <c r="B39" s="333" t="s">
        <v>534</v>
      </c>
      <c r="C39" s="331"/>
      <c r="D39" s="326"/>
      <c r="E39" s="327"/>
      <c r="F39" s="708"/>
      <c r="G39" s="339"/>
      <c r="H39" s="339"/>
      <c r="I39" s="339"/>
      <c r="J39" s="340">
        <f>SUM(G39:I39)</f>
        <v>0</v>
      </c>
      <c r="K39" s="706">
        <f>+'INFORMACIÓN GENERAL'!$F$17</f>
        <v>0</v>
      </c>
      <c r="L39" s="697">
        <f>J39*K39</f>
        <v>0</v>
      </c>
      <c r="M39" s="331"/>
      <c r="N39" s="341"/>
    </row>
    <row r="40" spans="1:14" ht="15.75" thickBot="1" x14ac:dyDescent="0.3">
      <c r="A40" s="298"/>
      <c r="B40" s="1135" t="s">
        <v>412</v>
      </c>
      <c r="C40" s="1136"/>
      <c r="D40" s="1136"/>
      <c r="E40" s="1136"/>
      <c r="F40" s="1137"/>
      <c r="G40" s="343">
        <f>SUM(G31:G39)</f>
        <v>0</v>
      </c>
      <c r="H40" s="343">
        <f>SUM(H31:H39)</f>
        <v>0</v>
      </c>
      <c r="I40" s="343">
        <f>SUM(I31:I39)</f>
        <v>0</v>
      </c>
      <c r="J40" s="343">
        <f>SUM(J31:J39)</f>
        <v>0</v>
      </c>
      <c r="K40" s="707">
        <f>+'INFORMACIÓN GENERAL'!$F$17</f>
        <v>0</v>
      </c>
      <c r="L40" s="343">
        <f>SUM(L31:L39)</f>
        <v>0</v>
      </c>
      <c r="M40" s="1141"/>
      <c r="N40" s="1131"/>
    </row>
    <row r="41" spans="1:14" x14ac:dyDescent="0.25">
      <c r="A41" s="298"/>
      <c r="B41" s="350" t="s">
        <v>538</v>
      </c>
      <c r="C41" s="93"/>
      <c r="D41" s="351"/>
      <c r="E41" s="351"/>
      <c r="F41" s="351"/>
      <c r="G41" s="351"/>
      <c r="H41" s="351"/>
      <c r="I41" s="351"/>
      <c r="J41" s="351"/>
      <c r="K41" s="351"/>
      <c r="L41" s="351"/>
      <c r="M41" s="351"/>
      <c r="N41" s="352"/>
    </row>
    <row r="42" spans="1:14" x14ac:dyDescent="0.25">
      <c r="A42" s="298"/>
      <c r="B42" s="324" t="s">
        <v>44</v>
      </c>
      <c r="C42" s="325"/>
      <c r="D42" s="326"/>
      <c r="E42" s="327"/>
      <c r="F42" s="346" t="s">
        <v>423</v>
      </c>
      <c r="G42" s="329"/>
      <c r="H42" s="329"/>
      <c r="I42" s="329"/>
      <c r="J42" s="330">
        <f>SUM(G42:I42)</f>
        <v>0</v>
      </c>
      <c r="K42" s="709"/>
      <c r="L42" s="330">
        <f>+J42</f>
        <v>0</v>
      </c>
      <c r="M42" s="331"/>
      <c r="N42" s="332"/>
    </row>
    <row r="43" spans="1:14" x14ac:dyDescent="0.25">
      <c r="A43" s="298"/>
      <c r="B43" s="324" t="s">
        <v>44</v>
      </c>
      <c r="C43" s="325"/>
      <c r="D43" s="326"/>
      <c r="E43" s="327"/>
      <c r="F43" s="346" t="s">
        <v>536</v>
      </c>
      <c r="G43" s="329"/>
      <c r="H43" s="329"/>
      <c r="I43" s="329"/>
      <c r="J43" s="330">
        <f>SUM(G43:I43)</f>
        <v>0</v>
      </c>
      <c r="K43" s="709"/>
      <c r="L43" s="330">
        <f t="shared" ref="L43:L51" si="6">+J43</f>
        <v>0</v>
      </c>
      <c r="M43" s="331"/>
      <c r="N43" s="332"/>
    </row>
    <row r="44" spans="1:14" x14ac:dyDescent="0.25">
      <c r="A44" s="298"/>
      <c r="B44" s="334"/>
      <c r="C44" s="331"/>
      <c r="D44" s="326"/>
      <c r="E44" s="327"/>
      <c r="F44" s="327"/>
      <c r="G44" s="329"/>
      <c r="H44" s="329"/>
      <c r="I44" s="329"/>
      <c r="J44" s="330">
        <f t="shared" ref="J44:J49" si="7">SUM(G44:I44)</f>
        <v>0</v>
      </c>
      <c r="K44" s="709"/>
      <c r="L44" s="696">
        <f t="shared" si="6"/>
        <v>0</v>
      </c>
      <c r="M44" s="331"/>
      <c r="N44" s="332"/>
    </row>
    <row r="45" spans="1:14" x14ac:dyDescent="0.25">
      <c r="A45" s="298"/>
      <c r="B45" s="334"/>
      <c r="C45" s="335"/>
      <c r="D45" s="336"/>
      <c r="E45" s="337"/>
      <c r="F45" s="327"/>
      <c r="G45" s="329"/>
      <c r="H45" s="329"/>
      <c r="I45" s="329"/>
      <c r="J45" s="330">
        <f t="shared" si="7"/>
        <v>0</v>
      </c>
      <c r="K45" s="709"/>
      <c r="L45" s="696">
        <f t="shared" si="6"/>
        <v>0</v>
      </c>
      <c r="M45" s="331"/>
      <c r="N45" s="332"/>
    </row>
    <row r="46" spans="1:14" x14ac:dyDescent="0.25">
      <c r="A46" s="298"/>
      <c r="B46" s="334"/>
      <c r="C46" s="331"/>
      <c r="D46" s="326"/>
      <c r="E46" s="327"/>
      <c r="F46" s="327"/>
      <c r="G46" s="329"/>
      <c r="H46" s="329"/>
      <c r="I46" s="329"/>
      <c r="J46" s="330">
        <f t="shared" si="7"/>
        <v>0</v>
      </c>
      <c r="K46" s="709"/>
      <c r="L46" s="696">
        <f t="shared" si="6"/>
        <v>0</v>
      </c>
      <c r="M46" s="331"/>
      <c r="N46" s="332"/>
    </row>
    <row r="47" spans="1:14" x14ac:dyDescent="0.25">
      <c r="A47" s="298"/>
      <c r="B47" s="334"/>
      <c r="C47" s="335"/>
      <c r="D47" s="336"/>
      <c r="E47" s="337"/>
      <c r="F47" s="327"/>
      <c r="G47" s="329"/>
      <c r="H47" s="329"/>
      <c r="I47" s="329"/>
      <c r="J47" s="330">
        <f t="shared" si="7"/>
        <v>0</v>
      </c>
      <c r="K47" s="709"/>
      <c r="L47" s="696">
        <f t="shared" si="6"/>
        <v>0</v>
      </c>
      <c r="M47" s="331"/>
      <c r="N47" s="332"/>
    </row>
    <row r="48" spans="1:14" x14ac:dyDescent="0.25">
      <c r="A48" s="298"/>
      <c r="B48" s="334"/>
      <c r="C48" s="331"/>
      <c r="D48" s="326"/>
      <c r="E48" s="327"/>
      <c r="F48" s="327"/>
      <c r="G48" s="329"/>
      <c r="H48" s="329"/>
      <c r="I48" s="329"/>
      <c r="J48" s="330">
        <f t="shared" si="7"/>
        <v>0</v>
      </c>
      <c r="K48" s="709"/>
      <c r="L48" s="696">
        <f t="shared" si="6"/>
        <v>0</v>
      </c>
      <c r="M48" s="331"/>
      <c r="N48" s="338"/>
    </row>
    <row r="49" spans="1:14" x14ac:dyDescent="0.25">
      <c r="A49" s="298"/>
      <c r="B49" s="333" t="s">
        <v>534</v>
      </c>
      <c r="C49" s="331"/>
      <c r="D49" s="326"/>
      <c r="E49" s="327"/>
      <c r="F49" s="346" t="s">
        <v>423</v>
      </c>
      <c r="G49" s="329"/>
      <c r="H49" s="329"/>
      <c r="I49" s="329"/>
      <c r="J49" s="330">
        <f t="shared" si="7"/>
        <v>0</v>
      </c>
      <c r="K49" s="709"/>
      <c r="L49" s="696">
        <f t="shared" si="6"/>
        <v>0</v>
      </c>
      <c r="M49" s="331"/>
      <c r="N49" s="341"/>
    </row>
    <row r="50" spans="1:14" x14ac:dyDescent="0.25">
      <c r="A50" s="298"/>
      <c r="B50" s="333" t="s">
        <v>534</v>
      </c>
      <c r="C50" s="331"/>
      <c r="D50" s="326"/>
      <c r="E50" s="327"/>
      <c r="F50" s="346" t="s">
        <v>536</v>
      </c>
      <c r="G50" s="339"/>
      <c r="H50" s="339"/>
      <c r="I50" s="339"/>
      <c r="J50" s="340">
        <f>SUM(G50:I50)</f>
        <v>0</v>
      </c>
      <c r="K50" s="710"/>
      <c r="L50" s="697">
        <f t="shared" si="6"/>
        <v>0</v>
      </c>
      <c r="M50" s="331"/>
      <c r="N50" s="341"/>
    </row>
    <row r="51" spans="1:14" ht="15.75" thickBot="1" x14ac:dyDescent="0.3">
      <c r="A51" s="298"/>
      <c r="B51" s="1132" t="s">
        <v>412</v>
      </c>
      <c r="C51" s="1133"/>
      <c r="D51" s="1133"/>
      <c r="E51" s="1133"/>
      <c r="F51" s="1134"/>
      <c r="G51" s="343">
        <f>SUM(G42:G50)</f>
        <v>0</v>
      </c>
      <c r="H51" s="343">
        <f>SUM(H42:H50)</f>
        <v>0</v>
      </c>
      <c r="I51" s="343">
        <f>SUM(I42:I50)</f>
        <v>0</v>
      </c>
      <c r="J51" s="343">
        <f>SUM(J42:J50)</f>
        <v>0</v>
      </c>
      <c r="K51" s="711"/>
      <c r="L51" s="343">
        <f t="shared" si="6"/>
        <v>0</v>
      </c>
      <c r="M51" s="1130"/>
      <c r="N51" s="1131"/>
    </row>
  </sheetData>
  <sheetProtection password="C993" sheet="1" objects="1" scenarios="1"/>
  <mergeCells count="24">
    <mergeCell ref="M51:N51"/>
    <mergeCell ref="B29:F29"/>
    <mergeCell ref="B51:F51"/>
    <mergeCell ref="B18:F18"/>
    <mergeCell ref="M18:N18"/>
    <mergeCell ref="M29:N29"/>
    <mergeCell ref="B30:N30"/>
    <mergeCell ref="B40:F40"/>
    <mergeCell ref="M40:N40"/>
    <mergeCell ref="B19:N19"/>
    <mergeCell ref="N6:N7"/>
    <mergeCell ref="B8:N8"/>
    <mergeCell ref="M6:M7"/>
    <mergeCell ref="B6:B7"/>
    <mergeCell ref="C6:C7"/>
    <mergeCell ref="D6:D7"/>
    <mergeCell ref="E6:E7"/>
    <mergeCell ref="F6:F7"/>
    <mergeCell ref="G6:G7"/>
    <mergeCell ref="H6:H7"/>
    <mergeCell ref="I6:I7"/>
    <mergeCell ref="J6:J7"/>
    <mergeCell ref="K6:K7"/>
    <mergeCell ref="L6:L7"/>
  </mergeCells>
  <dataValidations count="3">
    <dataValidation type="list" allowBlank="1" showInputMessage="1" showErrorMessage="1" sqref="M11:M15 M33:M37">
      <formula1>"Seleccionar Tipo,Fija,Variable"</formula1>
    </dataValidation>
    <dataValidation type="list" allowBlank="1" showInputMessage="1" showErrorMessage="1" sqref="F27 F20 F42 F49">
      <formula1>"MN"</formula1>
    </dataValidation>
    <dataValidation type="list" allowBlank="1" showInputMessage="1" showErrorMessage="1" sqref="F22:F26 F44:F48">
      <formula1>"MN,UI"</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headerFooter>
    <oddFooter>&amp;L_________________________________
                    Firma Empresa&amp;R__________________________________
Inicialización Contador              .</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zoomScaleNormal="100" workbookViewId="0">
      <selection activeCell="L1" sqref="L1"/>
    </sheetView>
  </sheetViews>
  <sheetFormatPr baseColWidth="10" defaultRowHeight="15" x14ac:dyDescent="0.25"/>
  <cols>
    <col min="1" max="1" width="4.140625" customWidth="1"/>
    <col min="2" max="2" width="27.7109375" bestFit="1" customWidth="1"/>
    <col min="5" max="12" width="13.7109375" customWidth="1"/>
  </cols>
  <sheetData>
    <row r="1" spans="1:12" x14ac:dyDescent="0.25">
      <c r="A1" s="134"/>
      <c r="B1" s="95" t="str">
        <f>+'INFORMACIÓN GENERAL'!$A$4</f>
        <v>NOMBRE O RAZÓN SOCIAL:</v>
      </c>
      <c r="C1" s="181">
        <f>+'INFORMACIÓN GENERAL'!C4:I4</f>
        <v>0</v>
      </c>
      <c r="D1" s="144"/>
      <c r="E1" s="144"/>
      <c r="F1" s="144"/>
      <c r="G1" s="144"/>
      <c r="H1" s="144"/>
      <c r="I1" s="181"/>
      <c r="J1" s="181"/>
      <c r="K1" s="182"/>
      <c r="L1" s="322" t="s">
        <v>1021</v>
      </c>
    </row>
    <row r="2" spans="1:12" x14ac:dyDescent="0.25">
      <c r="A2" s="134"/>
      <c r="B2" s="95" t="str">
        <f>+'INFORMACIÓN GENERAL'!$A$9</f>
        <v>FECHA DE ESTADOS FINANCIEROS:</v>
      </c>
      <c r="C2" s="183">
        <f>+'INFORMACIÓN GENERAL'!C9:D9</f>
        <v>43100</v>
      </c>
      <c r="D2" s="144"/>
      <c r="E2" s="180">
        <v>2</v>
      </c>
      <c r="F2" s="144"/>
      <c r="G2" s="144"/>
      <c r="H2" s="183"/>
      <c r="I2" s="134"/>
      <c r="J2" s="134"/>
      <c r="K2" s="134"/>
      <c r="L2" s="134"/>
    </row>
    <row r="3" spans="1:12" ht="15.75" thickBot="1" x14ac:dyDescent="0.3">
      <c r="A3" s="323"/>
      <c r="B3" s="323"/>
      <c r="C3" s="323"/>
      <c r="D3" s="323"/>
      <c r="E3" s="323"/>
      <c r="F3" s="323"/>
      <c r="G3" s="323"/>
      <c r="H3" s="323"/>
      <c r="I3" s="323"/>
      <c r="J3" s="323"/>
      <c r="K3" s="323"/>
      <c r="L3" s="323"/>
    </row>
    <row r="4" spans="1:12" x14ac:dyDescent="0.25">
      <c r="A4" s="323"/>
      <c r="B4" s="1151" t="s">
        <v>539</v>
      </c>
      <c r="C4" s="1152"/>
      <c r="D4" s="1153"/>
      <c r="E4" s="1167" t="s">
        <v>248</v>
      </c>
      <c r="F4" s="1165" t="s">
        <v>540</v>
      </c>
      <c r="G4" s="1165" t="s">
        <v>541</v>
      </c>
      <c r="H4" s="1165" t="s">
        <v>542</v>
      </c>
      <c r="I4" s="1165" t="s">
        <v>543</v>
      </c>
      <c r="J4" s="1165" t="s">
        <v>257</v>
      </c>
      <c r="K4" s="1165" t="s">
        <v>544</v>
      </c>
      <c r="L4" s="1160" t="s">
        <v>545</v>
      </c>
    </row>
    <row r="5" spans="1:12" x14ac:dyDescent="0.25">
      <c r="A5" s="323"/>
      <c r="B5" s="1154"/>
      <c r="C5" s="1155"/>
      <c r="D5" s="1156"/>
      <c r="E5" s="1168"/>
      <c r="F5" s="1003"/>
      <c r="G5" s="1003"/>
      <c r="H5" s="1003"/>
      <c r="I5" s="1003" t="s">
        <v>546</v>
      </c>
      <c r="J5" s="1003" t="s">
        <v>257</v>
      </c>
      <c r="K5" s="1003" t="s">
        <v>544</v>
      </c>
      <c r="L5" s="1161" t="s">
        <v>545</v>
      </c>
    </row>
    <row r="6" spans="1:12" ht="15.75" thickBot="1" x14ac:dyDescent="0.3">
      <c r="A6" s="323"/>
      <c r="B6" s="1157"/>
      <c r="C6" s="1158"/>
      <c r="D6" s="1159"/>
      <c r="E6" s="1169"/>
      <c r="F6" s="1166"/>
      <c r="G6" s="1166"/>
      <c r="H6" s="1166"/>
      <c r="I6" s="1166" t="s">
        <v>547</v>
      </c>
      <c r="J6" s="1166" t="s">
        <v>463</v>
      </c>
      <c r="K6" s="1166" t="s">
        <v>548</v>
      </c>
      <c r="L6" s="1162" t="s">
        <v>210</v>
      </c>
    </row>
    <row r="7" spans="1:12" x14ac:dyDescent="0.25">
      <c r="A7" s="323"/>
      <c r="B7" s="1163" t="s">
        <v>549</v>
      </c>
      <c r="C7" s="1164"/>
      <c r="D7" s="353">
        <f>DATE(YEAR($C$2)-$E$2,MONTH($C$2),DAY($C$2))</f>
        <v>42369</v>
      </c>
      <c r="E7" s="354"/>
      <c r="F7" s="354"/>
      <c r="G7" s="354"/>
      <c r="H7" s="354"/>
      <c r="I7" s="355"/>
      <c r="J7" s="356"/>
      <c r="K7" s="356"/>
      <c r="L7" s="357">
        <f>SUM(E7:K7)</f>
        <v>0</v>
      </c>
    </row>
    <row r="8" spans="1:12" x14ac:dyDescent="0.25">
      <c r="A8" s="323"/>
      <c r="B8" s="358" t="s">
        <v>550</v>
      </c>
      <c r="C8" s="359">
        <f>DATE(YEAR($C$2)-$E$2,MONTH($C$2)+1,DAY(1))</f>
        <v>42370</v>
      </c>
      <c r="D8" s="360">
        <f>DATE(YEAR($C$2)+1-$E$2,MONTH($C$2),DAY($C$2))</f>
        <v>42735</v>
      </c>
      <c r="E8" s="361"/>
      <c r="F8" s="361"/>
      <c r="G8" s="361"/>
      <c r="H8" s="361"/>
      <c r="I8" s="362"/>
      <c r="J8" s="363"/>
      <c r="K8" s="363"/>
      <c r="L8" s="364">
        <f t="shared" ref="L8:L10" si="0">SUM(E8:K8)</f>
        <v>0</v>
      </c>
    </row>
    <row r="9" spans="1:12" ht="15.75" thickBot="1" x14ac:dyDescent="0.3">
      <c r="A9" s="323"/>
      <c r="B9" s="365" t="s">
        <v>551</v>
      </c>
      <c r="C9" s="366"/>
      <c r="D9" s="367"/>
      <c r="E9" s="368"/>
      <c r="F9" s="368"/>
      <c r="G9" s="368"/>
      <c r="H9" s="368"/>
      <c r="I9" s="369"/>
      <c r="J9" s="370"/>
      <c r="K9" s="370"/>
      <c r="L9" s="371">
        <f t="shared" si="0"/>
        <v>0</v>
      </c>
    </row>
    <row r="10" spans="1:12" x14ac:dyDescent="0.25">
      <c r="A10" s="323"/>
      <c r="B10" s="372" t="s">
        <v>552</v>
      </c>
      <c r="C10" s="373"/>
      <c r="D10" s="374"/>
      <c r="E10" s="361"/>
      <c r="F10" s="361"/>
      <c r="G10" s="361"/>
      <c r="H10" s="361"/>
      <c r="I10" s="362"/>
      <c r="J10" s="363"/>
      <c r="K10" s="363">
        <f>+K8+K9</f>
        <v>0</v>
      </c>
      <c r="L10" s="364">
        <f t="shared" si="0"/>
        <v>0</v>
      </c>
    </row>
    <row r="11" spans="1:12" x14ac:dyDescent="0.25">
      <c r="A11" s="323"/>
      <c r="B11" s="1148" t="s">
        <v>553</v>
      </c>
      <c r="C11" s="1149"/>
      <c r="D11" s="1150"/>
      <c r="E11" s="375"/>
      <c r="F11" s="375"/>
      <c r="G11" s="375"/>
      <c r="H11" s="375"/>
      <c r="I11" s="229"/>
      <c r="J11" s="231"/>
      <c r="K11" s="231"/>
      <c r="L11" s="254"/>
    </row>
    <row r="12" spans="1:12" x14ac:dyDescent="0.25">
      <c r="A12" s="323"/>
      <c r="B12" s="1148" t="s">
        <v>554</v>
      </c>
      <c r="C12" s="1149"/>
      <c r="D12" s="1150"/>
      <c r="E12" s="375"/>
      <c r="F12" s="375"/>
      <c r="G12" s="375"/>
      <c r="H12" s="375"/>
      <c r="I12" s="229"/>
      <c r="J12" s="231"/>
      <c r="K12" s="231"/>
      <c r="L12" s="254"/>
    </row>
    <row r="13" spans="1:12" x14ac:dyDescent="0.25">
      <c r="A13" s="323"/>
      <c r="B13" s="1145" t="s">
        <v>555</v>
      </c>
      <c r="C13" s="1146"/>
      <c r="D13" s="1147"/>
      <c r="E13" s="375"/>
      <c r="F13" s="375"/>
      <c r="G13" s="375"/>
      <c r="H13" s="375"/>
      <c r="I13" s="229"/>
      <c r="J13" s="329"/>
      <c r="K13" s="231"/>
      <c r="L13" s="254">
        <f t="shared" ref="L13:L16" si="1">SUM(E13:K13)</f>
        <v>0</v>
      </c>
    </row>
    <row r="14" spans="1:12" x14ac:dyDescent="0.25">
      <c r="A14" s="323"/>
      <c r="B14" s="1145" t="s">
        <v>556</v>
      </c>
      <c r="C14" s="1146"/>
      <c r="D14" s="1147"/>
      <c r="E14" s="375"/>
      <c r="F14" s="375"/>
      <c r="G14" s="375"/>
      <c r="H14" s="375"/>
      <c r="I14" s="229"/>
      <c r="J14" s="329"/>
      <c r="K14" s="231"/>
      <c r="L14" s="254">
        <f t="shared" si="1"/>
        <v>0</v>
      </c>
    </row>
    <row r="15" spans="1:12" x14ac:dyDescent="0.25">
      <c r="A15" s="323"/>
      <c r="B15" s="1145" t="s">
        <v>557</v>
      </c>
      <c r="C15" s="1146"/>
      <c r="D15" s="1147"/>
      <c r="E15" s="375"/>
      <c r="F15" s="375"/>
      <c r="G15" s="375"/>
      <c r="H15" s="375"/>
      <c r="I15" s="229"/>
      <c r="J15" s="329"/>
      <c r="K15" s="231"/>
      <c r="L15" s="254">
        <f t="shared" si="1"/>
        <v>0</v>
      </c>
    </row>
    <row r="16" spans="1:12" ht="15.75" thickBot="1" x14ac:dyDescent="0.3">
      <c r="A16" s="323"/>
      <c r="B16" s="1148" t="s">
        <v>558</v>
      </c>
      <c r="C16" s="1149"/>
      <c r="D16" s="1150"/>
      <c r="E16" s="375"/>
      <c r="F16" s="375"/>
      <c r="G16" s="375"/>
      <c r="H16" s="375"/>
      <c r="I16" s="229"/>
      <c r="J16" s="329"/>
      <c r="K16" s="231"/>
      <c r="L16" s="254">
        <f t="shared" si="1"/>
        <v>0</v>
      </c>
    </row>
    <row r="17" spans="1:12" ht="15.75" thickBot="1" x14ac:dyDescent="0.3">
      <c r="A17" s="323"/>
      <c r="B17" s="1170" t="s">
        <v>559</v>
      </c>
      <c r="C17" s="1171"/>
      <c r="D17" s="1172"/>
      <c r="E17" s="376">
        <f>SUM(E11:E16)</f>
        <v>0</v>
      </c>
      <c r="F17" s="376">
        <f>SUM(F11:F16)</f>
        <v>0</v>
      </c>
      <c r="G17" s="376"/>
      <c r="H17" s="376"/>
      <c r="I17" s="376">
        <f>SUM(I11:I16)</f>
        <v>0</v>
      </c>
      <c r="J17" s="376">
        <f>SUM(J11:J16)</f>
        <v>0</v>
      </c>
      <c r="K17" s="376">
        <f>SUM(K11:K16)</f>
        <v>0</v>
      </c>
      <c r="L17" s="377">
        <f>SUM(L11:L16)</f>
        <v>0</v>
      </c>
    </row>
    <row r="18" spans="1:12" ht="15.75" thickBot="1" x14ac:dyDescent="0.3">
      <c r="A18" s="323"/>
      <c r="B18" s="1173" t="s">
        <v>549</v>
      </c>
      <c r="C18" s="1174"/>
      <c r="D18" s="378">
        <f>DATE(YEAR($C$2)+1-$E$2,MONTH($C$2),DAY($C$2))</f>
        <v>42735</v>
      </c>
      <c r="E18" s="376">
        <f>+E17+E10+E7</f>
        <v>0</v>
      </c>
      <c r="F18" s="376">
        <f t="shared" ref="F18:K18" si="2">+F17+F10+F7</f>
        <v>0</v>
      </c>
      <c r="G18" s="376">
        <f t="shared" si="2"/>
        <v>0</v>
      </c>
      <c r="H18" s="376">
        <f t="shared" si="2"/>
        <v>0</v>
      </c>
      <c r="I18" s="379">
        <f t="shared" si="2"/>
        <v>0</v>
      </c>
      <c r="J18" s="376">
        <f t="shared" si="2"/>
        <v>0</v>
      </c>
      <c r="K18" s="376">
        <f t="shared" si="2"/>
        <v>0</v>
      </c>
      <c r="L18" s="377">
        <f>+L17+L10+L7</f>
        <v>0</v>
      </c>
    </row>
    <row r="19" spans="1:12" ht="15.75" thickBot="1" x14ac:dyDescent="0.3">
      <c r="A19" s="323"/>
      <c r="B19" s="1175" t="s">
        <v>560</v>
      </c>
      <c r="C19" s="1176"/>
      <c r="D19" s="1177"/>
      <c r="E19" s="380">
        <v>0</v>
      </c>
      <c r="F19" s="380"/>
      <c r="G19" s="380"/>
      <c r="H19" s="380"/>
      <c r="I19" s="381"/>
      <c r="J19" s="380"/>
      <c r="K19" s="380">
        <v>0</v>
      </c>
      <c r="L19" s="382">
        <f>SUM(E19:K19)</f>
        <v>0</v>
      </c>
    </row>
    <row r="20" spans="1:12" ht="15.75" thickBot="1" x14ac:dyDescent="0.3">
      <c r="A20" s="323"/>
      <c r="B20" s="383" t="s">
        <v>549</v>
      </c>
      <c r="C20" s="384">
        <f>+D18</f>
        <v>42735</v>
      </c>
      <c r="D20" s="385" t="s">
        <v>561</v>
      </c>
      <c r="E20" s="376">
        <f>SUM(E18:E19)</f>
        <v>0</v>
      </c>
      <c r="F20" s="376">
        <f t="shared" ref="F20:K20" si="3">SUM(F18:F19)</f>
        <v>0</v>
      </c>
      <c r="G20" s="376">
        <f t="shared" si="3"/>
        <v>0</v>
      </c>
      <c r="H20" s="376">
        <f t="shared" si="3"/>
        <v>0</v>
      </c>
      <c r="I20" s="376">
        <f t="shared" si="3"/>
        <v>0</v>
      </c>
      <c r="J20" s="376">
        <f t="shared" si="3"/>
        <v>0</v>
      </c>
      <c r="K20" s="379">
        <f t="shared" si="3"/>
        <v>0</v>
      </c>
      <c r="L20" s="377">
        <f>SUM(E20:K20)</f>
        <v>0</v>
      </c>
    </row>
    <row r="21" spans="1:12" x14ac:dyDescent="0.25">
      <c r="A21" s="323"/>
      <c r="B21" s="386" t="s">
        <v>550</v>
      </c>
      <c r="C21" s="387">
        <f>DATE(YEAR($C$2)-1,MONTH($C$2)+1,DAY(1))</f>
        <v>42736</v>
      </c>
      <c r="D21" s="388">
        <f>DATE(YEAR($C$2)+2-$E$2,MONTH($C$2),DAY($C$2))</f>
        <v>43100</v>
      </c>
      <c r="E21" s="389"/>
      <c r="F21" s="390"/>
      <c r="G21" s="390"/>
      <c r="H21" s="390"/>
      <c r="I21" s="390"/>
      <c r="J21" s="390"/>
      <c r="K21" s="390"/>
      <c r="L21" s="391">
        <f>SUM(E21:K21)</f>
        <v>0</v>
      </c>
    </row>
    <row r="22" spans="1:12" ht="15.75" thickBot="1" x14ac:dyDescent="0.3">
      <c r="A22" s="323"/>
      <c r="B22" s="1178" t="s">
        <v>562</v>
      </c>
      <c r="C22" s="1179"/>
      <c r="D22" s="1180"/>
      <c r="E22" s="392"/>
      <c r="F22" s="393"/>
      <c r="G22" s="393"/>
      <c r="H22" s="393"/>
      <c r="I22" s="393"/>
      <c r="J22" s="393"/>
      <c r="K22" s="393"/>
      <c r="L22" s="394">
        <f>SUM(E22:K22)</f>
        <v>0</v>
      </c>
    </row>
    <row r="23" spans="1:12" x14ac:dyDescent="0.25">
      <c r="A23" s="323"/>
      <c r="B23" s="372" t="s">
        <v>552</v>
      </c>
      <c r="C23" s="373"/>
      <c r="D23" s="374"/>
      <c r="E23" s="361">
        <f t="shared" ref="E23:K23" si="4">+E21+E22</f>
        <v>0</v>
      </c>
      <c r="F23" s="361">
        <f t="shared" si="4"/>
        <v>0</v>
      </c>
      <c r="G23" s="361">
        <f t="shared" si="4"/>
        <v>0</v>
      </c>
      <c r="H23" s="361">
        <f t="shared" si="4"/>
        <v>0</v>
      </c>
      <c r="I23" s="361">
        <f t="shared" si="4"/>
        <v>0</v>
      </c>
      <c r="J23" s="361">
        <f t="shared" si="4"/>
        <v>0</v>
      </c>
      <c r="K23" s="361">
        <f t="shared" si="4"/>
        <v>0</v>
      </c>
      <c r="L23" s="364">
        <f>+SUM(L21:L22)</f>
        <v>0</v>
      </c>
    </row>
    <row r="24" spans="1:12" x14ac:dyDescent="0.25">
      <c r="A24" s="323"/>
      <c r="B24" s="1148" t="s">
        <v>553</v>
      </c>
      <c r="C24" s="1149"/>
      <c r="D24" s="1150"/>
      <c r="E24" s="375"/>
      <c r="F24" s="375"/>
      <c r="G24" s="375"/>
      <c r="H24" s="375"/>
      <c r="I24" s="229"/>
      <c r="J24" s="231"/>
      <c r="K24" s="231"/>
      <c r="L24" s="254"/>
    </row>
    <row r="25" spans="1:12" x14ac:dyDescent="0.25">
      <c r="A25" s="323"/>
      <c r="B25" s="1148" t="s">
        <v>554</v>
      </c>
      <c r="C25" s="1149"/>
      <c r="D25" s="1150"/>
      <c r="E25" s="375"/>
      <c r="F25" s="375"/>
      <c r="G25" s="375"/>
      <c r="H25" s="375"/>
      <c r="I25" s="229"/>
      <c r="J25" s="231"/>
      <c r="K25" s="231"/>
      <c r="L25" s="254"/>
    </row>
    <row r="26" spans="1:12" x14ac:dyDescent="0.25">
      <c r="A26" s="323"/>
      <c r="B26" s="1145" t="s">
        <v>555</v>
      </c>
      <c r="C26" s="1146"/>
      <c r="D26" s="1147"/>
      <c r="E26" s="375"/>
      <c r="F26" s="375"/>
      <c r="G26" s="375"/>
      <c r="H26" s="375"/>
      <c r="I26" s="229"/>
      <c r="J26" s="329"/>
      <c r="K26" s="231"/>
      <c r="L26" s="254">
        <f t="shared" ref="L26:L29" si="5">SUM(E26:K26)</f>
        <v>0</v>
      </c>
    </row>
    <row r="27" spans="1:12" x14ac:dyDescent="0.25">
      <c r="A27" s="323"/>
      <c r="B27" s="1145" t="s">
        <v>556</v>
      </c>
      <c r="C27" s="1146"/>
      <c r="D27" s="1147"/>
      <c r="E27" s="375"/>
      <c r="F27" s="375"/>
      <c r="G27" s="375"/>
      <c r="H27" s="375"/>
      <c r="I27" s="229"/>
      <c r="J27" s="329"/>
      <c r="K27" s="231"/>
      <c r="L27" s="254">
        <f t="shared" si="5"/>
        <v>0</v>
      </c>
    </row>
    <row r="28" spans="1:12" x14ac:dyDescent="0.25">
      <c r="A28" s="323"/>
      <c r="B28" s="1145" t="s">
        <v>557</v>
      </c>
      <c r="C28" s="1146"/>
      <c r="D28" s="1147"/>
      <c r="E28" s="375"/>
      <c r="F28" s="375"/>
      <c r="G28" s="375"/>
      <c r="H28" s="375"/>
      <c r="I28" s="229"/>
      <c r="J28" s="329"/>
      <c r="K28" s="231"/>
      <c r="L28" s="254">
        <f t="shared" si="5"/>
        <v>0</v>
      </c>
    </row>
    <row r="29" spans="1:12" ht="15.75" thickBot="1" x14ac:dyDescent="0.3">
      <c r="A29" s="323"/>
      <c r="B29" s="1148" t="s">
        <v>558</v>
      </c>
      <c r="C29" s="1149"/>
      <c r="D29" s="1150"/>
      <c r="E29" s="375"/>
      <c r="F29" s="375"/>
      <c r="G29" s="375"/>
      <c r="H29" s="375"/>
      <c r="I29" s="229"/>
      <c r="J29" s="329"/>
      <c r="K29" s="231"/>
      <c r="L29" s="254">
        <f t="shared" si="5"/>
        <v>0</v>
      </c>
    </row>
    <row r="30" spans="1:12" ht="15.75" thickBot="1" x14ac:dyDescent="0.3">
      <c r="A30" s="323"/>
      <c r="B30" s="1170" t="s">
        <v>559</v>
      </c>
      <c r="C30" s="1171"/>
      <c r="D30" s="1172"/>
      <c r="E30" s="376">
        <f>SUM(E24:E29)</f>
        <v>0</v>
      </c>
      <c r="F30" s="376">
        <f>SUM(F24:F29)</f>
        <v>0</v>
      </c>
      <c r="G30" s="376">
        <f t="shared" ref="G30:J30" si="6">SUM(G24:G29)</f>
        <v>0</v>
      </c>
      <c r="H30" s="376">
        <f t="shared" si="6"/>
        <v>0</v>
      </c>
      <c r="I30" s="376">
        <f t="shared" si="6"/>
        <v>0</v>
      </c>
      <c r="J30" s="376">
        <f t="shared" si="6"/>
        <v>0</v>
      </c>
      <c r="K30" s="376">
        <f>SUM(K24:K29)</f>
        <v>0</v>
      </c>
      <c r="L30" s="377">
        <f>SUM(L24:L29)</f>
        <v>0</v>
      </c>
    </row>
    <row r="31" spans="1:12" ht="15.75" thickBot="1" x14ac:dyDescent="0.3">
      <c r="A31" s="323"/>
      <c r="B31" s="1173" t="s">
        <v>549</v>
      </c>
      <c r="C31" s="1174"/>
      <c r="D31" s="378">
        <f>DATE(YEAR($C$2),MONTH($C$2),DAY($C$2))</f>
        <v>43100</v>
      </c>
      <c r="E31" s="376">
        <f>+E30+E23+E20</f>
        <v>0</v>
      </c>
      <c r="F31" s="376">
        <f t="shared" ref="F31:L31" si="7">+F30+F23+F20</f>
        <v>0</v>
      </c>
      <c r="G31" s="376">
        <f t="shared" si="7"/>
        <v>0</v>
      </c>
      <c r="H31" s="376">
        <f t="shared" si="7"/>
        <v>0</v>
      </c>
      <c r="I31" s="379">
        <f t="shared" si="7"/>
        <v>0</v>
      </c>
      <c r="J31" s="376">
        <f t="shared" si="7"/>
        <v>0</v>
      </c>
      <c r="K31" s="376">
        <f t="shared" si="7"/>
        <v>0</v>
      </c>
      <c r="L31" s="377">
        <f t="shared" si="7"/>
        <v>0</v>
      </c>
    </row>
  </sheetData>
  <sheetProtection password="C993" sheet="1" objects="1" scenarios="1"/>
  <mergeCells count="28">
    <mergeCell ref="B31:C31"/>
    <mergeCell ref="B19:D19"/>
    <mergeCell ref="B22:D22"/>
    <mergeCell ref="B24:D24"/>
    <mergeCell ref="B25:D25"/>
    <mergeCell ref="B26:D26"/>
    <mergeCell ref="B27:D27"/>
    <mergeCell ref="B16:D16"/>
    <mergeCell ref="B17:D17"/>
    <mergeCell ref="B28:D28"/>
    <mergeCell ref="B29:D29"/>
    <mergeCell ref="B30:D30"/>
    <mergeCell ref="B18:C18"/>
    <mergeCell ref="L4:L6"/>
    <mergeCell ref="B7:C7"/>
    <mergeCell ref="B11:D11"/>
    <mergeCell ref="H4:H6"/>
    <mergeCell ref="I4:I6"/>
    <mergeCell ref="E4:E6"/>
    <mergeCell ref="F4:F6"/>
    <mergeCell ref="G4:G6"/>
    <mergeCell ref="J4:J6"/>
    <mergeCell ref="K4:K6"/>
    <mergeCell ref="B13:D13"/>
    <mergeCell ref="B14:D14"/>
    <mergeCell ref="B15:D15"/>
    <mergeCell ref="B12:D12"/>
    <mergeCell ref="B4:D6"/>
  </mergeCells>
  <printOptions horizontalCentered="1"/>
  <pageMargins left="0.70866141732283472" right="0.70866141732283472" top="0.74803149606299213" bottom="0.74803149606299213" header="0.31496062992125984" footer="0.31496062992125984"/>
  <pageSetup paperSize="9" scale="82" orientation="landscape" r:id="rId1"/>
  <headerFooter>
    <oddFooter>&amp;L_________________________________
                    Firma Empresa&amp;R__________________________________
Inicialización Contador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showGridLines="0" zoomScaleNormal="100" workbookViewId="0">
      <selection activeCell="F27" sqref="F27"/>
    </sheetView>
  </sheetViews>
  <sheetFormatPr baseColWidth="10" defaultRowHeight="15" x14ac:dyDescent="0.25"/>
  <cols>
    <col min="1" max="1" width="3.28515625" customWidth="1"/>
    <col min="2" max="2" width="26.42578125" customWidth="1"/>
    <col min="3" max="3" width="21" customWidth="1"/>
    <col min="4" max="4" width="5.140625" customWidth="1"/>
    <col min="5" max="6" width="20.7109375" customWidth="1"/>
  </cols>
  <sheetData>
    <row r="1" spans="1:6" x14ac:dyDescent="0.25">
      <c r="A1" s="134"/>
      <c r="B1" s="95" t="str">
        <f>+'INFORMACIÓN GENERAL'!$A$4</f>
        <v>NOMBRE O RAZÓN SOCIAL:</v>
      </c>
      <c r="C1" s="181">
        <f>+'INFORMACIÓN GENERAL'!C4:I4</f>
        <v>0</v>
      </c>
      <c r="D1" s="181"/>
      <c r="E1" s="144"/>
      <c r="F1" s="182" t="s">
        <v>1022</v>
      </c>
    </row>
    <row r="2" spans="1:6" x14ac:dyDescent="0.25">
      <c r="A2" s="134"/>
      <c r="B2" s="95" t="str">
        <f>+'INFORMACIÓN GENERAL'!$A$9</f>
        <v>FECHA DE ESTADOS FINANCIEROS:</v>
      </c>
      <c r="C2" s="395">
        <f>+'INFORMACIÓN GENERAL'!C9:D9</f>
        <v>43100</v>
      </c>
      <c r="D2" s="395"/>
      <c r="E2" s="180">
        <v>1</v>
      </c>
      <c r="F2" s="144"/>
    </row>
    <row r="3" spans="1:6" x14ac:dyDescent="0.25">
      <c r="A3" s="298"/>
      <c r="B3" s="298"/>
      <c r="C3" s="298"/>
      <c r="D3" s="298"/>
      <c r="E3" s="298"/>
      <c r="F3" s="298"/>
    </row>
    <row r="4" spans="1:6" x14ac:dyDescent="0.25">
      <c r="A4" s="298"/>
      <c r="B4" s="1181" t="s">
        <v>563</v>
      </c>
      <c r="C4" s="1181"/>
      <c r="D4" s="1181"/>
      <c r="E4" s="1181"/>
      <c r="F4" s="1181"/>
    </row>
    <row r="5" spans="1:6" ht="15.75" thickBot="1" x14ac:dyDescent="0.3">
      <c r="A5" s="298"/>
      <c r="B5" s="321"/>
      <c r="C5" s="298"/>
      <c r="D5" s="298"/>
      <c r="E5" s="298"/>
      <c r="F5" s="298"/>
    </row>
    <row r="6" spans="1:6" ht="15.75" thickBot="1" x14ac:dyDescent="0.3">
      <c r="A6" s="298"/>
      <c r="B6" s="1182" t="s">
        <v>564</v>
      </c>
      <c r="C6" s="1183"/>
      <c r="D6" s="396"/>
      <c r="E6" s="397">
        <f>DATE(YEAR($C$2)-$E$2,MONTH($C$2),DAY($C$2))</f>
        <v>42735</v>
      </c>
      <c r="F6" s="397">
        <f>+C2</f>
        <v>43100</v>
      </c>
    </row>
    <row r="7" spans="1:6" x14ac:dyDescent="0.25">
      <c r="A7" s="298"/>
      <c r="B7" s="1184" t="s">
        <v>565</v>
      </c>
      <c r="C7" s="1185"/>
      <c r="D7" s="398"/>
      <c r="E7" s="399"/>
      <c r="F7" s="400"/>
    </row>
    <row r="8" spans="1:6" x14ac:dyDescent="0.25">
      <c r="A8" s="298"/>
      <c r="B8" s="1186" t="s">
        <v>566</v>
      </c>
      <c r="C8" s="1187"/>
      <c r="D8" s="401"/>
      <c r="E8" s="402">
        <v>0</v>
      </c>
      <c r="F8" s="403">
        <f>IF('ESTADO DEL RESULTADO INTEGRAL'!F67=0,'ESTADO DEL RESULTADO INTEGRAL'!G67,'ESTADO DEL RESULTADO INTEGRAL'!F67)</f>
        <v>0</v>
      </c>
    </row>
    <row r="9" spans="1:6" x14ac:dyDescent="0.25">
      <c r="A9" s="298"/>
      <c r="B9" s="1188" t="s">
        <v>567</v>
      </c>
      <c r="C9" s="1189"/>
      <c r="D9" s="404"/>
      <c r="E9" s="405"/>
      <c r="F9" s="406"/>
    </row>
    <row r="10" spans="1:6" x14ac:dyDescent="0.25">
      <c r="A10" s="298"/>
      <c r="B10" s="1190" t="s">
        <v>568</v>
      </c>
      <c r="C10" s="1191"/>
      <c r="D10" s="401"/>
      <c r="E10" s="402"/>
      <c r="F10" s="403"/>
    </row>
    <row r="11" spans="1:6" x14ac:dyDescent="0.25">
      <c r="A11" s="298"/>
      <c r="B11" s="1190" t="s">
        <v>569</v>
      </c>
      <c r="C11" s="1191"/>
      <c r="D11" s="401"/>
      <c r="E11" s="402"/>
      <c r="F11" s="403"/>
    </row>
    <row r="12" spans="1:6" x14ac:dyDescent="0.25">
      <c r="A12" s="298"/>
      <c r="B12" s="1190" t="s">
        <v>570</v>
      </c>
      <c r="C12" s="1191"/>
      <c r="D12" s="401"/>
      <c r="E12" s="402"/>
      <c r="F12" s="403"/>
    </row>
    <row r="13" spans="1:6" x14ac:dyDescent="0.25">
      <c r="A13" s="298"/>
      <c r="B13" s="1190" t="s">
        <v>571</v>
      </c>
      <c r="C13" s="1191"/>
      <c r="D13" s="401"/>
      <c r="E13" s="402"/>
      <c r="F13" s="403"/>
    </row>
    <row r="14" spans="1:6" x14ac:dyDescent="0.25">
      <c r="A14" s="298"/>
      <c r="B14" s="1190" t="s">
        <v>572</v>
      </c>
      <c r="C14" s="1191"/>
      <c r="D14" s="401"/>
      <c r="E14" s="402"/>
      <c r="F14" s="403"/>
    </row>
    <row r="15" spans="1:6" x14ac:dyDescent="0.25">
      <c r="A15" s="298"/>
      <c r="B15" s="720" t="s">
        <v>573</v>
      </c>
      <c r="C15" s="719"/>
      <c r="D15" s="401"/>
      <c r="E15" s="402"/>
      <c r="F15" s="403"/>
    </row>
    <row r="16" spans="1:6" x14ac:dyDescent="0.25">
      <c r="A16" s="298"/>
      <c r="B16" s="720" t="s">
        <v>573</v>
      </c>
      <c r="C16" s="719"/>
      <c r="D16" s="401"/>
      <c r="E16" s="402"/>
      <c r="F16" s="403"/>
    </row>
    <row r="17" spans="1:6" x14ac:dyDescent="0.25">
      <c r="A17" s="298"/>
      <c r="B17" s="1192" t="s">
        <v>574</v>
      </c>
      <c r="C17" s="1193"/>
      <c r="D17" s="401"/>
      <c r="E17" s="402">
        <f>+SUM(E8:E16)</f>
        <v>0</v>
      </c>
      <c r="F17" s="402">
        <f>+SUM(F8:F16)</f>
        <v>0</v>
      </c>
    </row>
    <row r="18" spans="1:6" x14ac:dyDescent="0.25">
      <c r="A18" s="298"/>
      <c r="B18" s="718"/>
      <c r="C18" s="407"/>
      <c r="D18" s="401"/>
      <c r="E18" s="402"/>
      <c r="F18" s="402"/>
    </row>
    <row r="19" spans="1:6" x14ac:dyDescent="0.25">
      <c r="A19" s="298"/>
      <c r="B19" s="408" t="s">
        <v>575</v>
      </c>
      <c r="C19" s="409"/>
      <c r="D19" s="401"/>
      <c r="E19" s="402"/>
      <c r="F19" s="402"/>
    </row>
    <row r="20" spans="1:6" x14ac:dyDescent="0.25">
      <c r="A20" s="298"/>
      <c r="B20" s="410" t="s">
        <v>576</v>
      </c>
      <c r="C20" s="409"/>
      <c r="D20" s="401"/>
      <c r="E20" s="402"/>
      <c r="F20" s="403"/>
    </row>
    <row r="21" spans="1:6" x14ac:dyDescent="0.25">
      <c r="A21" s="298"/>
      <c r="B21" s="410" t="s">
        <v>577</v>
      </c>
      <c r="C21" s="409"/>
      <c r="D21" s="401"/>
      <c r="E21" s="402"/>
      <c r="F21" s="403"/>
    </row>
    <row r="22" spans="1:6" x14ac:dyDescent="0.25">
      <c r="A22" s="298"/>
      <c r="B22" s="410" t="s">
        <v>578</v>
      </c>
      <c r="C22" s="409"/>
      <c r="D22" s="401"/>
      <c r="E22" s="402"/>
      <c r="F22" s="403"/>
    </row>
    <row r="23" spans="1:6" x14ac:dyDescent="0.25">
      <c r="A23" s="298"/>
      <c r="B23" s="410" t="s">
        <v>579</v>
      </c>
      <c r="C23" s="409"/>
      <c r="D23" s="401"/>
      <c r="E23" s="402"/>
      <c r="F23" s="403"/>
    </row>
    <row r="24" spans="1:6" x14ac:dyDescent="0.25">
      <c r="A24" s="298"/>
      <c r="B24" s="718" t="s">
        <v>580</v>
      </c>
      <c r="C24" s="409"/>
      <c r="D24" s="401"/>
      <c r="E24" s="402"/>
      <c r="F24" s="403"/>
    </row>
    <row r="25" spans="1:6" x14ac:dyDescent="0.25">
      <c r="A25" s="298"/>
      <c r="B25" s="1194" t="s">
        <v>1030</v>
      </c>
      <c r="C25" s="1195"/>
      <c r="D25" s="1196"/>
      <c r="E25" s="402"/>
      <c r="F25" s="402"/>
    </row>
    <row r="26" spans="1:6" x14ac:dyDescent="0.25">
      <c r="A26" s="298"/>
      <c r="B26" s="411" t="s">
        <v>581</v>
      </c>
      <c r="C26" s="409"/>
      <c r="D26" s="401"/>
      <c r="E26" s="402">
        <f>SUM(E19:E25)</f>
        <v>0</v>
      </c>
      <c r="F26" s="402">
        <f>SUM(F19:F25)</f>
        <v>0</v>
      </c>
    </row>
    <row r="27" spans="1:6" ht="15.75" thickBot="1" x14ac:dyDescent="0.3">
      <c r="A27" s="298"/>
      <c r="B27" s="1197" t="s">
        <v>582</v>
      </c>
      <c r="C27" s="1198"/>
      <c r="D27" s="412"/>
      <c r="E27" s="413">
        <f>+E17+E26</f>
        <v>0</v>
      </c>
      <c r="F27" s="413">
        <f>+F17+F26</f>
        <v>0</v>
      </c>
    </row>
    <row r="28" spans="1:6" x14ac:dyDescent="0.25">
      <c r="A28" s="298"/>
      <c r="B28" s="6" t="s">
        <v>583</v>
      </c>
      <c r="C28" s="414"/>
      <c r="D28" s="415"/>
      <c r="E28" s="416"/>
      <c r="F28" s="417"/>
    </row>
    <row r="29" spans="1:6" x14ac:dyDescent="0.25">
      <c r="A29" s="298"/>
      <c r="B29" s="1190" t="s">
        <v>584</v>
      </c>
      <c r="C29" s="1191"/>
      <c r="D29" s="401"/>
      <c r="E29" s="402"/>
      <c r="F29" s="403"/>
    </row>
    <row r="30" spans="1:6" x14ac:dyDescent="0.25">
      <c r="A30" s="298"/>
      <c r="B30" s="1190" t="s">
        <v>585</v>
      </c>
      <c r="C30" s="1191"/>
      <c r="D30" s="401"/>
      <c r="E30" s="402"/>
      <c r="F30" s="403"/>
    </row>
    <row r="31" spans="1:6" x14ac:dyDescent="0.25">
      <c r="A31" s="298"/>
      <c r="B31" s="1190" t="s">
        <v>586</v>
      </c>
      <c r="C31" s="1191"/>
      <c r="D31" s="401"/>
      <c r="E31" s="402"/>
      <c r="F31" s="403"/>
    </row>
    <row r="32" spans="1:6" x14ac:dyDescent="0.25">
      <c r="A32" s="298"/>
      <c r="B32" s="1190" t="s">
        <v>587</v>
      </c>
      <c r="C32" s="1191"/>
      <c r="D32" s="401"/>
      <c r="E32" s="402"/>
      <c r="F32" s="403"/>
    </row>
    <row r="33" spans="1:6" x14ac:dyDescent="0.25">
      <c r="A33" s="298"/>
      <c r="B33" s="1199" t="s">
        <v>580</v>
      </c>
      <c r="C33" s="1200"/>
      <c r="D33" s="401"/>
      <c r="E33" s="402"/>
      <c r="F33" s="403"/>
    </row>
    <row r="34" spans="1:6" x14ac:dyDescent="0.25">
      <c r="A34" s="298"/>
      <c r="B34" s="1199" t="s">
        <v>580</v>
      </c>
      <c r="C34" s="1200"/>
      <c r="D34" s="401"/>
      <c r="E34" s="402"/>
      <c r="F34" s="403"/>
    </row>
    <row r="35" spans="1:6" ht="15.75" thickBot="1" x14ac:dyDescent="0.3">
      <c r="A35" s="298"/>
      <c r="B35" s="1197" t="s">
        <v>588</v>
      </c>
      <c r="C35" s="1198"/>
      <c r="D35" s="412"/>
      <c r="E35" s="413">
        <f>SUM(E28:E34)</f>
        <v>0</v>
      </c>
      <c r="F35" s="418">
        <f>SUM(F28:F34)</f>
        <v>0</v>
      </c>
    </row>
    <row r="36" spans="1:6" x14ac:dyDescent="0.25">
      <c r="A36" s="298"/>
      <c r="B36" s="6" t="s">
        <v>589</v>
      </c>
      <c r="C36" s="414"/>
      <c r="D36" s="415"/>
      <c r="E36" s="416"/>
      <c r="F36" s="417"/>
    </row>
    <row r="37" spans="1:6" x14ac:dyDescent="0.25">
      <c r="A37" s="298"/>
      <c r="B37" s="1190" t="s">
        <v>590</v>
      </c>
      <c r="C37" s="1191"/>
      <c r="D37" s="401"/>
      <c r="E37" s="402"/>
      <c r="F37" s="403"/>
    </row>
    <row r="38" spans="1:6" x14ac:dyDescent="0.25">
      <c r="A38" s="298"/>
      <c r="B38" s="1190" t="s">
        <v>591</v>
      </c>
      <c r="C38" s="1191"/>
      <c r="D38" s="401"/>
      <c r="E38" s="402"/>
      <c r="F38" s="403"/>
    </row>
    <row r="39" spans="1:6" x14ac:dyDescent="0.25">
      <c r="A39" s="298"/>
      <c r="B39" s="1186" t="s">
        <v>592</v>
      </c>
      <c r="C39" s="1187"/>
      <c r="D39" s="401"/>
      <c r="E39" s="402"/>
      <c r="F39" s="403"/>
    </row>
    <row r="40" spans="1:6" x14ac:dyDescent="0.25">
      <c r="A40" s="298"/>
      <c r="B40" s="1186" t="s">
        <v>593</v>
      </c>
      <c r="C40" s="1187"/>
      <c r="D40" s="401"/>
      <c r="E40" s="402"/>
      <c r="F40" s="403"/>
    </row>
    <row r="41" spans="1:6" x14ac:dyDescent="0.25">
      <c r="A41" s="298"/>
      <c r="B41" s="1186" t="s">
        <v>594</v>
      </c>
      <c r="C41" s="1187"/>
      <c r="D41" s="401"/>
      <c r="E41" s="402"/>
      <c r="F41" s="403"/>
    </row>
    <row r="42" spans="1:6" x14ac:dyDescent="0.25">
      <c r="A42" s="298"/>
      <c r="B42" s="1199" t="s">
        <v>580</v>
      </c>
      <c r="C42" s="1200"/>
      <c r="D42" s="401"/>
      <c r="E42" s="402"/>
      <c r="F42" s="403"/>
    </row>
    <row r="43" spans="1:6" x14ac:dyDescent="0.25">
      <c r="A43" s="298"/>
      <c r="B43" s="1199" t="s">
        <v>580</v>
      </c>
      <c r="C43" s="1200"/>
      <c r="D43" s="401"/>
      <c r="E43" s="402"/>
      <c r="F43" s="403"/>
    </row>
    <row r="44" spans="1:6" x14ac:dyDescent="0.25">
      <c r="A44" s="298"/>
      <c r="B44" s="1199" t="s">
        <v>580</v>
      </c>
      <c r="C44" s="1200"/>
      <c r="D44" s="401"/>
      <c r="E44" s="402"/>
      <c r="F44" s="403"/>
    </row>
    <row r="45" spans="1:6" x14ac:dyDescent="0.25">
      <c r="A45" s="298"/>
      <c r="B45" s="1199" t="s">
        <v>580</v>
      </c>
      <c r="C45" s="1200"/>
      <c r="D45" s="401"/>
      <c r="E45" s="402"/>
      <c r="F45" s="403"/>
    </row>
    <row r="46" spans="1:6" ht="15.75" thickBot="1" x14ac:dyDescent="0.3">
      <c r="A46" s="298"/>
      <c r="B46" s="1197" t="s">
        <v>595</v>
      </c>
      <c r="C46" s="1198"/>
      <c r="D46" s="412"/>
      <c r="E46" s="413">
        <f>SUM(E36:E45)</f>
        <v>0</v>
      </c>
      <c r="F46" s="418">
        <f>SUM(F36:F45)</f>
        <v>0</v>
      </c>
    </row>
    <row r="47" spans="1:6" x14ac:dyDescent="0.25">
      <c r="A47" s="298"/>
      <c r="B47" s="1201" t="s">
        <v>596</v>
      </c>
      <c r="C47" s="1202"/>
      <c r="D47" s="419"/>
      <c r="E47" s="420">
        <f>E27+E35+E46</f>
        <v>0</v>
      </c>
      <c r="F47" s="421">
        <f>F27+F35+F46</f>
        <v>0</v>
      </c>
    </row>
    <row r="48" spans="1:6" x14ac:dyDescent="0.25">
      <c r="A48" s="298"/>
      <c r="B48" s="1186" t="s">
        <v>597</v>
      </c>
      <c r="C48" s="1187"/>
      <c r="D48" s="401"/>
      <c r="E48" s="402"/>
      <c r="F48" s="403">
        <f>+IF('ACTIVO CORRIENTE'!C13=0,'ACTIVO CORRIENTE'!D13,'ACTIVO CORRIENTE'!C13)</f>
        <v>0</v>
      </c>
    </row>
    <row r="49" spans="1:6" x14ac:dyDescent="0.25">
      <c r="A49" s="298"/>
      <c r="B49" s="1186" t="s">
        <v>598</v>
      </c>
      <c r="C49" s="1187"/>
      <c r="D49" s="422"/>
      <c r="E49" s="423"/>
      <c r="F49" s="424"/>
    </row>
    <row r="50" spans="1:6" ht="15.75" thickBot="1" x14ac:dyDescent="0.3">
      <c r="A50" s="298"/>
      <c r="B50" s="1203" t="s">
        <v>599</v>
      </c>
      <c r="C50" s="1204"/>
      <c r="D50" s="425"/>
      <c r="E50" s="413">
        <f>E47+E48</f>
        <v>0</v>
      </c>
      <c r="F50" s="418">
        <f>F47+F48</f>
        <v>0</v>
      </c>
    </row>
  </sheetData>
  <sheetProtection password="C993" sheet="1" objects="1" scenarios="1"/>
  <mergeCells count="34">
    <mergeCell ref="B47:C47"/>
    <mergeCell ref="B48:C48"/>
    <mergeCell ref="B49:C49"/>
    <mergeCell ref="B50:C50"/>
    <mergeCell ref="B41:C41"/>
    <mergeCell ref="B42:C42"/>
    <mergeCell ref="B43:C43"/>
    <mergeCell ref="B44:C44"/>
    <mergeCell ref="B45:C45"/>
    <mergeCell ref="B46:C46"/>
    <mergeCell ref="B17:C17"/>
    <mergeCell ref="B25:D25"/>
    <mergeCell ref="B40:C40"/>
    <mergeCell ref="B27:C27"/>
    <mergeCell ref="B29:C29"/>
    <mergeCell ref="B30:C30"/>
    <mergeCell ref="B31:C31"/>
    <mergeCell ref="B32:C32"/>
    <mergeCell ref="B33:C33"/>
    <mergeCell ref="B34:C34"/>
    <mergeCell ref="B35:C35"/>
    <mergeCell ref="B37:C37"/>
    <mergeCell ref="B38:C38"/>
    <mergeCell ref="B39:C39"/>
    <mergeCell ref="B10:C10"/>
    <mergeCell ref="B11:C11"/>
    <mergeCell ref="B12:C12"/>
    <mergeCell ref="B13:C13"/>
    <mergeCell ref="B14:C14"/>
    <mergeCell ref="B4:F4"/>
    <mergeCell ref="B6:C6"/>
    <mergeCell ref="B7:C7"/>
    <mergeCell ref="B8:C8"/>
    <mergeCell ref="B9:C9"/>
  </mergeCells>
  <printOptions horizontalCentered="1"/>
  <pageMargins left="0.70866141732283472" right="0.70866141732283472" top="0.74803149606299213" bottom="0.74803149606299213" header="0.31496062992125984" footer="0.31496062992125984"/>
  <pageSetup paperSize="9" scale="93" orientation="portrait" r:id="rId1"/>
  <headerFooter>
    <oddFooter>&amp;L_________________________________
                    Firma Empresa&amp;R__________________________________
Inicialización Contador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showGridLines="0" zoomScaleNormal="100" workbookViewId="0">
      <selection activeCell="D2" sqref="D2"/>
    </sheetView>
  </sheetViews>
  <sheetFormatPr baseColWidth="10" defaultRowHeight="15" x14ac:dyDescent="0.25"/>
  <cols>
    <col min="1" max="1" width="3.42578125" customWidth="1"/>
    <col min="2" max="2" width="36" bestFit="1" customWidth="1"/>
    <col min="3" max="4" width="13.7109375" customWidth="1"/>
    <col min="5" max="5" width="34" bestFit="1" customWidth="1"/>
    <col min="6" max="7" width="13.7109375" customWidth="1"/>
  </cols>
  <sheetData>
    <row r="1" spans="1:7" x14ac:dyDescent="0.25">
      <c r="A1" s="57"/>
      <c r="B1" s="29" t="str">
        <f>+'INFORMACIÓN GENERAL'!$A$4</f>
        <v>NOMBRE O RAZÓN SOCIAL:</v>
      </c>
      <c r="C1" s="197">
        <f>+'INFORMACIÓN GENERAL'!C4:I4</f>
        <v>0</v>
      </c>
      <c r="D1" s="198"/>
      <c r="E1" s="198"/>
      <c r="F1" s="197"/>
      <c r="G1" s="426" t="s">
        <v>1023</v>
      </c>
    </row>
    <row r="2" spans="1:7" x14ac:dyDescent="0.25">
      <c r="A2" s="57"/>
      <c r="B2" s="29" t="str">
        <f>+'INFORMACIÓN GENERAL'!$A$9</f>
        <v>FECHA DE ESTADOS FINANCIEROS:</v>
      </c>
      <c r="C2" s="183">
        <f>+'INFORMACIÓN GENERAL'!C9:D9</f>
        <v>43100</v>
      </c>
      <c r="D2" s="200">
        <v>1</v>
      </c>
      <c r="E2" s="183"/>
      <c r="F2" s="57"/>
      <c r="G2" s="57"/>
    </row>
    <row r="3" spans="1:7" x14ac:dyDescent="0.25">
      <c r="B3" s="427"/>
      <c r="C3" s="427"/>
      <c r="D3" s="427"/>
      <c r="E3" s="427"/>
      <c r="F3" s="427"/>
      <c r="G3" s="427"/>
    </row>
    <row r="4" spans="1:7" x14ac:dyDescent="0.25">
      <c r="B4" s="30" t="s">
        <v>600</v>
      </c>
      <c r="C4" s="52"/>
      <c r="D4" s="428">
        <f>DATE(YEAR($C$2)+D2,MONTH($C$2),DAY($C$2))</f>
        <v>43465</v>
      </c>
      <c r="E4" s="52"/>
      <c r="F4" s="429"/>
      <c r="G4" s="52"/>
    </row>
    <row r="5" spans="1:7" ht="15.75" thickBot="1" x14ac:dyDescent="0.3">
      <c r="B5" s="30"/>
      <c r="C5" s="429"/>
      <c r="D5" s="429"/>
      <c r="E5" s="52"/>
      <c r="F5" s="429"/>
      <c r="G5" s="52"/>
    </row>
    <row r="6" spans="1:7" ht="15.75" thickBot="1" x14ac:dyDescent="0.3">
      <c r="B6" s="430"/>
      <c r="C6" s="431" t="s">
        <v>533</v>
      </c>
      <c r="D6" s="432" t="s">
        <v>39</v>
      </c>
      <c r="E6" s="433"/>
      <c r="F6" s="431" t="s">
        <v>533</v>
      </c>
      <c r="G6" s="432" t="s">
        <v>39</v>
      </c>
    </row>
    <row r="7" spans="1:7" ht="15.75" thickBot="1" x14ac:dyDescent="0.3">
      <c r="B7" s="1208" t="s">
        <v>40</v>
      </c>
      <c r="C7" s="1209"/>
      <c r="D7" s="1210"/>
      <c r="E7" s="1208" t="s">
        <v>211</v>
      </c>
      <c r="F7" s="1209"/>
      <c r="G7" s="1210"/>
    </row>
    <row r="8" spans="1:7" x14ac:dyDescent="0.25">
      <c r="A8" s="434"/>
      <c r="B8" s="1211" t="s">
        <v>41</v>
      </c>
      <c r="C8" s="1212"/>
      <c r="D8" s="1213"/>
      <c r="E8" s="1211" t="s">
        <v>212</v>
      </c>
      <c r="F8" s="1212"/>
      <c r="G8" s="1213"/>
    </row>
    <row r="9" spans="1:7" x14ac:dyDescent="0.25">
      <c r="A9" s="435"/>
      <c r="B9" s="1205" t="s">
        <v>42</v>
      </c>
      <c r="C9" s="1206"/>
      <c r="D9" s="1207"/>
      <c r="E9" s="1205" t="s">
        <v>213</v>
      </c>
      <c r="F9" s="1206"/>
      <c r="G9" s="1207"/>
    </row>
    <row r="10" spans="1:7" x14ac:dyDescent="0.25">
      <c r="A10" s="436"/>
      <c r="B10" s="437" t="s">
        <v>601</v>
      </c>
      <c r="C10" s="438"/>
      <c r="D10" s="439"/>
      <c r="E10" s="437" t="s">
        <v>601</v>
      </c>
      <c r="F10" s="438"/>
      <c r="G10" s="439"/>
    </row>
    <row r="11" spans="1:7" x14ac:dyDescent="0.25">
      <c r="A11" s="436"/>
      <c r="B11" s="437" t="s">
        <v>601</v>
      </c>
      <c r="C11" s="438"/>
      <c r="D11" s="439"/>
      <c r="E11" s="437" t="s">
        <v>601</v>
      </c>
      <c r="F11" s="438"/>
      <c r="G11" s="439"/>
    </row>
    <row r="12" spans="1:7" x14ac:dyDescent="0.25">
      <c r="A12" s="440"/>
      <c r="B12" s="441" t="s">
        <v>602</v>
      </c>
      <c r="C12" s="442">
        <f>SUM(C10:C11)</f>
        <v>0</v>
      </c>
      <c r="D12" s="443">
        <f>SUM(D10:D11)</f>
        <v>0</v>
      </c>
      <c r="E12" s="437" t="s">
        <v>601</v>
      </c>
      <c r="F12" s="438"/>
      <c r="G12" s="439"/>
    </row>
    <row r="13" spans="1:7" x14ac:dyDescent="0.25">
      <c r="B13" s="1211"/>
      <c r="C13" s="1212"/>
      <c r="D13" s="1213"/>
      <c r="E13" s="441" t="s">
        <v>219</v>
      </c>
      <c r="F13" s="442">
        <f>SUM(F10:F12)</f>
        <v>0</v>
      </c>
      <c r="G13" s="443">
        <f>SUM(G10:G12)</f>
        <v>0</v>
      </c>
    </row>
    <row r="14" spans="1:7" x14ac:dyDescent="0.25">
      <c r="A14" s="435"/>
      <c r="B14" s="1205" t="s">
        <v>48</v>
      </c>
      <c r="C14" s="1206"/>
      <c r="D14" s="1207"/>
      <c r="E14" s="1214"/>
      <c r="F14" s="1215"/>
      <c r="G14" s="1216"/>
    </row>
    <row r="15" spans="1:7" x14ac:dyDescent="0.25">
      <c r="A15" s="440"/>
      <c r="B15" s="437" t="s">
        <v>601</v>
      </c>
      <c r="C15" s="438"/>
      <c r="D15" s="439"/>
      <c r="E15" s="1205" t="s">
        <v>220</v>
      </c>
      <c r="F15" s="1206"/>
      <c r="G15" s="1207"/>
    </row>
    <row r="16" spans="1:7" x14ac:dyDescent="0.25">
      <c r="A16" s="440"/>
      <c r="B16" s="437" t="s">
        <v>601</v>
      </c>
      <c r="C16" s="438"/>
      <c r="D16" s="439"/>
      <c r="E16" s="444" t="s">
        <v>44</v>
      </c>
      <c r="F16" s="438"/>
      <c r="G16" s="439"/>
    </row>
    <row r="17" spans="2:7" x14ac:dyDescent="0.25">
      <c r="B17" s="441" t="s">
        <v>603</v>
      </c>
      <c r="C17" s="445">
        <f>SUM(C15:C16)</f>
        <v>0</v>
      </c>
      <c r="D17" s="446">
        <f>SUM(D15:D16)</f>
        <v>0</v>
      </c>
      <c r="E17" s="444" t="s">
        <v>45</v>
      </c>
      <c r="F17" s="438"/>
      <c r="G17" s="439"/>
    </row>
    <row r="18" spans="2:7" x14ac:dyDescent="0.25">
      <c r="B18" s="1211"/>
      <c r="C18" s="1212"/>
      <c r="D18" s="1213"/>
      <c r="E18" s="437" t="s">
        <v>601</v>
      </c>
      <c r="F18" s="447"/>
      <c r="G18" s="448"/>
    </row>
    <row r="19" spans="2:7" x14ac:dyDescent="0.25">
      <c r="B19" s="1205" t="s">
        <v>54</v>
      </c>
      <c r="C19" s="1206"/>
      <c r="D19" s="1207"/>
      <c r="E19" s="441" t="s">
        <v>227</v>
      </c>
      <c r="F19" s="445">
        <f>SUM(F16:F18)</f>
        <v>0</v>
      </c>
      <c r="G19" s="446">
        <f>SUM(G16:G18)</f>
        <v>0</v>
      </c>
    </row>
    <row r="20" spans="2:7" x14ac:dyDescent="0.25">
      <c r="B20" s="449" t="s">
        <v>601</v>
      </c>
      <c r="C20" s="447"/>
      <c r="D20" s="448"/>
      <c r="E20" s="1211"/>
      <c r="F20" s="1212"/>
      <c r="G20" s="1213"/>
    </row>
    <row r="21" spans="2:7" x14ac:dyDescent="0.25">
      <c r="B21" s="449" t="s">
        <v>601</v>
      </c>
      <c r="C21" s="447"/>
      <c r="D21" s="448"/>
      <c r="E21" s="1205" t="s">
        <v>228</v>
      </c>
      <c r="F21" s="1206"/>
      <c r="G21" s="1207"/>
    </row>
    <row r="22" spans="2:7" x14ac:dyDescent="0.25">
      <c r="B22" s="450" t="s">
        <v>59</v>
      </c>
      <c r="C22" s="445">
        <f>SUM(C20:C21)</f>
        <v>0</v>
      </c>
      <c r="D22" s="446">
        <f>SUM(D20:D21)</f>
        <v>0</v>
      </c>
      <c r="E22" s="451" t="s">
        <v>217</v>
      </c>
      <c r="F22" s="447"/>
      <c r="G22" s="448"/>
    </row>
    <row r="23" spans="2:7" x14ac:dyDescent="0.25">
      <c r="B23" s="1211"/>
      <c r="C23" s="1212"/>
      <c r="D23" s="1213"/>
      <c r="E23" s="451" t="s">
        <v>61</v>
      </c>
      <c r="F23" s="447"/>
      <c r="G23" s="448"/>
    </row>
    <row r="24" spans="2:7" x14ac:dyDescent="0.25">
      <c r="B24" s="1205" t="s">
        <v>60</v>
      </c>
      <c r="C24" s="1206"/>
      <c r="D24" s="1207"/>
      <c r="E24" s="437" t="s">
        <v>601</v>
      </c>
      <c r="F24" s="447"/>
      <c r="G24" s="448"/>
    </row>
    <row r="25" spans="2:7" x14ac:dyDescent="0.25">
      <c r="B25" s="444" t="s">
        <v>61</v>
      </c>
      <c r="C25" s="447"/>
      <c r="D25" s="448"/>
      <c r="E25" s="450" t="s">
        <v>236</v>
      </c>
      <c r="F25" s="445">
        <f>SUM(F22:F24)</f>
        <v>0</v>
      </c>
      <c r="G25" s="446">
        <f>SUM(G22:G24)</f>
        <v>0</v>
      </c>
    </row>
    <row r="26" spans="2:7" x14ac:dyDescent="0.25">
      <c r="B26" s="444" t="s">
        <v>63</v>
      </c>
      <c r="C26" s="447"/>
      <c r="D26" s="448"/>
      <c r="E26" s="1211"/>
      <c r="F26" s="1212"/>
      <c r="G26" s="1213"/>
    </row>
    <row r="27" spans="2:7" x14ac:dyDescent="0.25">
      <c r="B27" s="444" t="s">
        <v>64</v>
      </c>
      <c r="C27" s="447"/>
      <c r="D27" s="448"/>
      <c r="E27" s="1205" t="s">
        <v>237</v>
      </c>
      <c r="F27" s="1206"/>
      <c r="G27" s="1207"/>
    </row>
    <row r="28" spans="2:7" x14ac:dyDescent="0.25">
      <c r="B28" s="444" t="s">
        <v>66</v>
      </c>
      <c r="C28" s="447"/>
      <c r="D28" s="448"/>
      <c r="E28" s="437" t="s">
        <v>601</v>
      </c>
      <c r="F28" s="447"/>
      <c r="G28" s="448"/>
    </row>
    <row r="29" spans="2:7" x14ac:dyDescent="0.25">
      <c r="B29" s="450" t="s">
        <v>88</v>
      </c>
      <c r="C29" s="445">
        <f>SUM(C25:C28)</f>
        <v>0</v>
      </c>
      <c r="D29" s="446">
        <f>SUM(D25:D28)</f>
        <v>0</v>
      </c>
      <c r="E29" s="441" t="s">
        <v>241</v>
      </c>
      <c r="F29" s="445">
        <f>+F28</f>
        <v>0</v>
      </c>
      <c r="G29" s="446">
        <f>+G28</f>
        <v>0</v>
      </c>
    </row>
    <row r="30" spans="2:7" x14ac:dyDescent="0.25">
      <c r="B30" s="1214"/>
      <c r="C30" s="1215"/>
      <c r="D30" s="1216"/>
      <c r="E30" s="1214"/>
      <c r="F30" s="1215"/>
      <c r="G30" s="1216"/>
    </row>
    <row r="31" spans="2:7" x14ac:dyDescent="0.25">
      <c r="B31" s="1205" t="s">
        <v>604</v>
      </c>
      <c r="C31" s="1206"/>
      <c r="D31" s="1207"/>
      <c r="E31" s="452" t="s">
        <v>605</v>
      </c>
      <c r="F31" s="445">
        <f>F13+F19+F25+F29</f>
        <v>0</v>
      </c>
      <c r="G31" s="446">
        <f>G13+G19+G25+G29</f>
        <v>0</v>
      </c>
    </row>
    <row r="32" spans="2:7" x14ac:dyDescent="0.25">
      <c r="B32" s="444" t="s">
        <v>394</v>
      </c>
      <c r="C32" s="447"/>
      <c r="D32" s="448"/>
      <c r="E32" s="1214"/>
      <c r="F32" s="1215"/>
      <c r="G32" s="1216"/>
    </row>
    <row r="33" spans="2:7" x14ac:dyDescent="0.25">
      <c r="B33" s="444" t="s">
        <v>91</v>
      </c>
      <c r="C33" s="447"/>
      <c r="D33" s="448"/>
      <c r="E33" s="1217" t="s">
        <v>243</v>
      </c>
      <c r="F33" s="1218"/>
      <c r="G33" s="1219"/>
    </row>
    <row r="34" spans="2:7" x14ac:dyDescent="0.25">
      <c r="B34" s="444" t="s">
        <v>92</v>
      </c>
      <c r="C34" s="447"/>
      <c r="D34" s="448"/>
      <c r="E34" s="1211"/>
      <c r="F34" s="1212"/>
      <c r="G34" s="1213"/>
    </row>
    <row r="35" spans="2:7" x14ac:dyDescent="0.25">
      <c r="B35" s="444" t="s">
        <v>72</v>
      </c>
      <c r="C35" s="447"/>
      <c r="D35" s="448"/>
      <c r="E35" s="1205" t="s">
        <v>606</v>
      </c>
      <c r="F35" s="1206"/>
      <c r="G35" s="1207"/>
    </row>
    <row r="36" spans="2:7" x14ac:dyDescent="0.25">
      <c r="B36" s="450" t="s">
        <v>607</v>
      </c>
      <c r="C36" s="445">
        <f>SUM(C32:C34)</f>
        <v>0</v>
      </c>
      <c r="D36" s="446">
        <f>SUM(D32:D34)</f>
        <v>0</v>
      </c>
      <c r="E36" s="437" t="s">
        <v>601</v>
      </c>
      <c r="F36" s="447"/>
      <c r="G36" s="448"/>
    </row>
    <row r="37" spans="2:7" x14ac:dyDescent="0.25">
      <c r="B37" s="453"/>
      <c r="C37" s="454"/>
      <c r="D37" s="455"/>
      <c r="E37" s="437" t="s">
        <v>601</v>
      </c>
      <c r="F37" s="447"/>
      <c r="G37" s="448"/>
    </row>
    <row r="38" spans="2:7" x14ac:dyDescent="0.25">
      <c r="B38" s="1205" t="s">
        <v>74</v>
      </c>
      <c r="C38" s="1206"/>
      <c r="D38" s="1207"/>
      <c r="E38" s="456" t="s">
        <v>608</v>
      </c>
      <c r="F38" s="445">
        <f>SUM(F36:F36)</f>
        <v>0</v>
      </c>
      <c r="G38" s="446">
        <f>SUM(G36:G36)</f>
        <v>0</v>
      </c>
    </row>
    <row r="39" spans="2:7" x14ac:dyDescent="0.25">
      <c r="B39" s="444" t="s">
        <v>75</v>
      </c>
      <c r="C39" s="447"/>
      <c r="D39" s="448"/>
      <c r="E39" s="457"/>
      <c r="F39" s="454"/>
      <c r="G39" s="455"/>
    </row>
    <row r="40" spans="2:7" x14ac:dyDescent="0.25">
      <c r="B40" s="444" t="s">
        <v>76</v>
      </c>
      <c r="C40" s="447"/>
      <c r="D40" s="448"/>
      <c r="E40" s="1205" t="s">
        <v>609</v>
      </c>
      <c r="F40" s="1206"/>
      <c r="G40" s="1207"/>
    </row>
    <row r="41" spans="2:7" x14ac:dyDescent="0.25">
      <c r="B41" s="444" t="s">
        <v>78</v>
      </c>
      <c r="C41" s="447"/>
      <c r="D41" s="448"/>
      <c r="E41" s="444" t="s">
        <v>44</v>
      </c>
      <c r="F41" s="447"/>
      <c r="G41" s="448"/>
    </row>
    <row r="42" spans="2:7" x14ac:dyDescent="0.25">
      <c r="B42" s="444" t="s">
        <v>610</v>
      </c>
      <c r="C42" s="447"/>
      <c r="D42" s="448"/>
      <c r="E42" s="444" t="s">
        <v>611</v>
      </c>
      <c r="F42" s="447"/>
      <c r="G42" s="448"/>
    </row>
    <row r="43" spans="2:7" x14ac:dyDescent="0.25">
      <c r="B43" s="450" t="s">
        <v>612</v>
      </c>
      <c r="C43" s="445">
        <f>SUM(C39:C41)</f>
        <v>0</v>
      </c>
      <c r="D43" s="446">
        <f>SUM(D39:D41)</f>
        <v>0</v>
      </c>
      <c r="E43" s="437" t="s">
        <v>601</v>
      </c>
      <c r="F43" s="447"/>
      <c r="G43" s="448"/>
    </row>
    <row r="44" spans="2:7" x14ac:dyDescent="0.25">
      <c r="B44" s="450"/>
      <c r="C44" s="445"/>
      <c r="D44" s="446"/>
      <c r="E44" s="441" t="s">
        <v>227</v>
      </c>
      <c r="F44" s="445">
        <f>SUM(F41:F43)</f>
        <v>0</v>
      </c>
      <c r="G44" s="446">
        <f>SUM(G41:G43)</f>
        <v>0</v>
      </c>
    </row>
    <row r="45" spans="2:7" x14ac:dyDescent="0.25">
      <c r="B45" s="452" t="s">
        <v>613</v>
      </c>
      <c r="C45" s="445">
        <f>C12+C17+C22+C29+C36+C43</f>
        <v>0</v>
      </c>
      <c r="D45" s="445">
        <f>D12+D17+D22+D29+D36+D43</f>
        <v>0</v>
      </c>
      <c r="E45" s="1214"/>
      <c r="F45" s="1215"/>
      <c r="G45" s="1216"/>
    </row>
    <row r="46" spans="2:7" x14ac:dyDescent="0.25">
      <c r="B46" s="1214"/>
      <c r="C46" s="1215"/>
      <c r="D46" s="1216"/>
      <c r="E46" s="1205" t="s">
        <v>228</v>
      </c>
      <c r="F46" s="1206"/>
      <c r="G46" s="1207"/>
    </row>
    <row r="47" spans="2:7" x14ac:dyDescent="0.25">
      <c r="B47" s="452" t="s">
        <v>85</v>
      </c>
      <c r="C47" s="458"/>
      <c r="D47" s="459"/>
      <c r="E47" s="444" t="s">
        <v>614</v>
      </c>
      <c r="F47" s="447"/>
      <c r="G47" s="448"/>
    </row>
    <row r="48" spans="2:7" x14ac:dyDescent="0.25">
      <c r="B48" s="1214"/>
      <c r="C48" s="1215"/>
      <c r="D48" s="1216"/>
      <c r="E48" s="437" t="s">
        <v>601</v>
      </c>
      <c r="F48" s="447"/>
      <c r="G48" s="448"/>
    </row>
    <row r="49" spans="2:7" x14ac:dyDescent="0.25">
      <c r="B49" s="1205" t="s">
        <v>615</v>
      </c>
      <c r="C49" s="1206"/>
      <c r="D49" s="1207"/>
      <c r="E49" s="441" t="s">
        <v>236</v>
      </c>
      <c r="F49" s="445">
        <f>SUM(F47:F48)</f>
        <v>0</v>
      </c>
      <c r="G49" s="446">
        <f>SUM(G47:G48)</f>
        <v>0</v>
      </c>
    </row>
    <row r="50" spans="2:7" x14ac:dyDescent="0.25">
      <c r="B50" s="437" t="s">
        <v>601</v>
      </c>
      <c r="C50" s="447"/>
      <c r="D50" s="448"/>
      <c r="E50" s="1211"/>
      <c r="F50" s="1212"/>
      <c r="G50" s="1213"/>
    </row>
    <row r="51" spans="2:7" x14ac:dyDescent="0.25">
      <c r="B51" s="437" t="s">
        <v>601</v>
      </c>
      <c r="C51" s="447"/>
      <c r="D51" s="448"/>
      <c r="E51" s="1205" t="s">
        <v>237</v>
      </c>
      <c r="F51" s="1206"/>
      <c r="G51" s="1207"/>
    </row>
    <row r="52" spans="2:7" x14ac:dyDescent="0.25">
      <c r="B52" s="441" t="s">
        <v>616</v>
      </c>
      <c r="C52" s="445">
        <f>SUM(C50:C51)</f>
        <v>0</v>
      </c>
      <c r="D52" s="446">
        <f>SUM(D50:D51)</f>
        <v>0</v>
      </c>
      <c r="E52" s="437" t="s">
        <v>601</v>
      </c>
      <c r="F52" s="460">
        <f>F51</f>
        <v>0</v>
      </c>
      <c r="G52" s="461">
        <f>G51</f>
        <v>0</v>
      </c>
    </row>
    <row r="53" spans="2:7" x14ac:dyDescent="0.25">
      <c r="B53" s="1211"/>
      <c r="C53" s="1212"/>
      <c r="D53" s="1213"/>
      <c r="E53" s="441" t="s">
        <v>241</v>
      </c>
      <c r="F53" s="445">
        <f>F52</f>
        <v>0</v>
      </c>
      <c r="G53" s="446">
        <f>G52</f>
        <v>0</v>
      </c>
    </row>
    <row r="54" spans="2:7" x14ac:dyDescent="0.25">
      <c r="B54" s="1205" t="s">
        <v>617</v>
      </c>
      <c r="C54" s="1206"/>
      <c r="D54" s="1207"/>
      <c r="E54" s="1211"/>
      <c r="F54" s="1212"/>
      <c r="G54" s="1213"/>
    </row>
    <row r="55" spans="2:7" x14ac:dyDescent="0.25">
      <c r="B55" s="437" t="s">
        <v>601</v>
      </c>
      <c r="C55" s="447"/>
      <c r="D55" s="448"/>
      <c r="E55" s="452" t="s">
        <v>618</v>
      </c>
      <c r="F55" s="445">
        <f>+F53+F49+F44+F38</f>
        <v>0</v>
      </c>
      <c r="G55" s="446">
        <f>+G53+G49+G44+G38</f>
        <v>0</v>
      </c>
    </row>
    <row r="56" spans="2:7" x14ac:dyDescent="0.25">
      <c r="B56" s="437" t="s">
        <v>601</v>
      </c>
      <c r="C56" s="447"/>
      <c r="D56" s="448"/>
      <c r="E56" s="1211"/>
      <c r="F56" s="1212"/>
      <c r="G56" s="1213"/>
    </row>
    <row r="57" spans="2:7" x14ac:dyDescent="0.25">
      <c r="B57" s="441" t="s">
        <v>619</v>
      </c>
      <c r="C57" s="445">
        <f>SUM(C55:C56)</f>
        <v>0</v>
      </c>
      <c r="D57" s="446">
        <f>SUM(D55:D56)</f>
        <v>0</v>
      </c>
      <c r="E57" s="452" t="s">
        <v>246</v>
      </c>
      <c r="F57" s="458">
        <f>+F55+F31</f>
        <v>0</v>
      </c>
      <c r="G57" s="459">
        <f>+G55+G31</f>
        <v>0</v>
      </c>
    </row>
    <row r="58" spans="2:7" ht="15.75" thickBot="1" x14ac:dyDescent="0.3">
      <c r="B58" s="1211"/>
      <c r="C58" s="1212"/>
      <c r="D58" s="1213"/>
      <c r="E58" s="1220"/>
      <c r="F58" s="1221"/>
      <c r="G58" s="1222"/>
    </row>
    <row r="59" spans="2:7" ht="15.75" thickBot="1" x14ac:dyDescent="0.3">
      <c r="B59" s="1205" t="s">
        <v>60</v>
      </c>
      <c r="C59" s="1206"/>
      <c r="D59" s="1207"/>
      <c r="E59" s="1223" t="s">
        <v>620</v>
      </c>
      <c r="F59" s="1209"/>
      <c r="G59" s="1210"/>
    </row>
    <row r="60" spans="2:7" x14ac:dyDescent="0.25">
      <c r="B60" s="437" t="s">
        <v>601</v>
      </c>
      <c r="C60" s="447"/>
      <c r="D60" s="448"/>
      <c r="E60" s="1224"/>
      <c r="F60" s="1225"/>
      <c r="G60" s="1226"/>
    </row>
    <row r="61" spans="2:7" x14ac:dyDescent="0.25">
      <c r="B61" s="437" t="s">
        <v>601</v>
      </c>
      <c r="C61" s="447"/>
      <c r="D61" s="448"/>
      <c r="E61" s="1227" t="s">
        <v>248</v>
      </c>
      <c r="F61" s="1227"/>
      <c r="G61" s="1228"/>
    </row>
    <row r="62" spans="2:7" x14ac:dyDescent="0.25">
      <c r="B62" s="441" t="s">
        <v>88</v>
      </c>
      <c r="C62" s="445">
        <f>SUM(C60:C61)</f>
        <v>0</v>
      </c>
      <c r="D62" s="446">
        <f>SUM(D60:D61)</f>
        <v>0</v>
      </c>
      <c r="E62" s="462" t="s">
        <v>249</v>
      </c>
      <c r="F62" s="447"/>
      <c r="G62" s="448"/>
    </row>
    <row r="63" spans="2:7" x14ac:dyDescent="0.25">
      <c r="B63" s="1211"/>
      <c r="C63" s="1212"/>
      <c r="D63" s="1213"/>
      <c r="E63" s="462" t="s">
        <v>250</v>
      </c>
      <c r="F63" s="447"/>
      <c r="G63" s="448"/>
    </row>
    <row r="64" spans="2:7" x14ac:dyDescent="0.25">
      <c r="B64" s="1205" t="s">
        <v>621</v>
      </c>
      <c r="C64" s="1206"/>
      <c r="D64" s="1207"/>
      <c r="E64" s="462" t="s">
        <v>251</v>
      </c>
      <c r="F64" s="447"/>
      <c r="G64" s="461"/>
    </row>
    <row r="65" spans="2:7" x14ac:dyDescent="0.25">
      <c r="B65" s="437" t="s">
        <v>601</v>
      </c>
      <c r="C65" s="447"/>
      <c r="D65" s="448"/>
      <c r="E65" s="463" t="s">
        <v>601</v>
      </c>
      <c r="F65" s="464"/>
      <c r="G65" s="465"/>
    </row>
    <row r="66" spans="2:7" x14ac:dyDescent="0.25">
      <c r="B66" s="437" t="s">
        <v>601</v>
      </c>
      <c r="C66" s="447"/>
      <c r="D66" s="448"/>
      <c r="E66" s="1206" t="s">
        <v>543</v>
      </c>
      <c r="F66" s="1206"/>
      <c r="G66" s="1207"/>
    </row>
    <row r="67" spans="2:7" x14ac:dyDescent="0.25">
      <c r="B67" s="437" t="s">
        <v>601</v>
      </c>
      <c r="C67" s="447"/>
      <c r="D67" s="448"/>
      <c r="E67" s="462" t="s">
        <v>254</v>
      </c>
      <c r="F67" s="447"/>
      <c r="G67" s="448"/>
    </row>
    <row r="68" spans="2:7" x14ac:dyDescent="0.25">
      <c r="B68" s="441" t="s">
        <v>622</v>
      </c>
      <c r="C68" s="445">
        <f>SUM(C65:C67)</f>
        <v>0</v>
      </c>
      <c r="D68" s="446">
        <f>SUM(D65:D67)</f>
        <v>0</v>
      </c>
      <c r="E68" s="462" t="s">
        <v>255</v>
      </c>
      <c r="F68" s="447"/>
      <c r="G68" s="448"/>
    </row>
    <row r="69" spans="2:7" x14ac:dyDescent="0.25">
      <c r="B69" s="1211"/>
      <c r="C69" s="1212"/>
      <c r="D69" s="1213"/>
      <c r="E69" s="466" t="s">
        <v>257</v>
      </c>
      <c r="F69" s="460"/>
      <c r="G69" s="461"/>
    </row>
    <row r="70" spans="2:7" x14ac:dyDescent="0.25">
      <c r="B70" s="1205" t="s">
        <v>623</v>
      </c>
      <c r="C70" s="1206"/>
      <c r="D70" s="1207"/>
      <c r="E70" s="462" t="s">
        <v>258</v>
      </c>
      <c r="F70" s="447"/>
      <c r="G70" s="448"/>
    </row>
    <row r="71" spans="2:7" x14ac:dyDescent="0.25">
      <c r="B71" s="444" t="s">
        <v>624</v>
      </c>
      <c r="C71" s="447"/>
      <c r="D71" s="448"/>
      <c r="E71" s="462" t="s">
        <v>625</v>
      </c>
      <c r="F71" s="447"/>
      <c r="G71" s="448"/>
    </row>
    <row r="72" spans="2:7" x14ac:dyDescent="0.25">
      <c r="B72" s="444" t="s">
        <v>626</v>
      </c>
      <c r="C72" s="447"/>
      <c r="D72" s="448"/>
      <c r="E72" s="467" t="s">
        <v>601</v>
      </c>
      <c r="F72" s="447"/>
      <c r="G72" s="448"/>
    </row>
    <row r="73" spans="2:7" x14ac:dyDescent="0.25">
      <c r="B73" s="441" t="s">
        <v>627</v>
      </c>
      <c r="C73" s="445">
        <f>SUM(C71:C72)</f>
        <v>0</v>
      </c>
      <c r="D73" s="446">
        <f>SUM(D71:D72)</f>
        <v>0</v>
      </c>
      <c r="E73" s="1206" t="s">
        <v>260</v>
      </c>
      <c r="F73" s="1206"/>
      <c r="G73" s="1207"/>
    </row>
    <row r="74" spans="2:7" x14ac:dyDescent="0.25">
      <c r="B74" s="1211"/>
      <c r="C74" s="1212"/>
      <c r="D74" s="1213"/>
      <c r="E74" s="462" t="s">
        <v>261</v>
      </c>
      <c r="F74" s="447"/>
      <c r="G74" s="448"/>
    </row>
    <row r="75" spans="2:7" x14ac:dyDescent="0.25">
      <c r="B75" s="1205" t="s">
        <v>628</v>
      </c>
      <c r="C75" s="1206"/>
      <c r="D75" s="1207"/>
      <c r="E75" s="462" t="s">
        <v>550</v>
      </c>
      <c r="F75" s="447"/>
      <c r="G75" s="448"/>
    </row>
    <row r="76" spans="2:7" x14ac:dyDescent="0.25">
      <c r="B76" s="437" t="s">
        <v>601</v>
      </c>
      <c r="C76" s="460"/>
      <c r="D76" s="461"/>
      <c r="E76" s="462" t="s">
        <v>629</v>
      </c>
      <c r="F76" s="447"/>
      <c r="G76" s="448"/>
    </row>
    <row r="77" spans="2:7" x14ac:dyDescent="0.25">
      <c r="B77" s="441" t="s">
        <v>630</v>
      </c>
      <c r="C77" s="445">
        <f>C76</f>
        <v>0</v>
      </c>
      <c r="D77" s="446">
        <f>D76</f>
        <v>0</v>
      </c>
      <c r="E77" s="468"/>
      <c r="F77" s="460"/>
      <c r="G77" s="461"/>
    </row>
    <row r="78" spans="2:7" x14ac:dyDescent="0.25">
      <c r="B78" s="1211"/>
      <c r="C78" s="1212"/>
      <c r="D78" s="1213"/>
      <c r="E78" s="469" t="s">
        <v>264</v>
      </c>
      <c r="F78" s="445">
        <f>SUM(F61:F76)</f>
        <v>0</v>
      </c>
      <c r="G78" s="446">
        <f>SUM(G61:G76)</f>
        <v>0</v>
      </c>
    </row>
    <row r="79" spans="2:7" x14ac:dyDescent="0.25">
      <c r="B79" s="452" t="s">
        <v>114</v>
      </c>
      <c r="C79" s="445">
        <f>C52+C57+C62+C68+C73+C77</f>
        <v>0</v>
      </c>
      <c r="D79" s="446">
        <f>D52+D57+D62+D68+D73+D77</f>
        <v>0</v>
      </c>
      <c r="E79" s="1211"/>
      <c r="F79" s="1212"/>
      <c r="G79" s="1213"/>
    </row>
    <row r="80" spans="2:7" ht="15.75" thickBot="1" x14ac:dyDescent="0.3">
      <c r="B80" s="470" t="s">
        <v>115</v>
      </c>
      <c r="C80" s="471">
        <f>C45+C79</f>
        <v>0</v>
      </c>
      <c r="D80" s="472">
        <f>D45+D79</f>
        <v>0</v>
      </c>
      <c r="E80" s="473" t="s">
        <v>265</v>
      </c>
      <c r="F80" s="471">
        <f>F57+F78</f>
        <v>0</v>
      </c>
      <c r="G80" s="472">
        <f>G57+G78</f>
        <v>0</v>
      </c>
    </row>
  </sheetData>
  <sheetProtection algorithmName="SHA-512" hashValue="MLeVLhQZuj9nf82rtD+XDlSVuD1uSoR+kaRJHc7OcvMpXt4I1fpjlSt8YZyVY0uazXE8f3CfVJUPq/CnzDdHng==" saltValue="nNiOPge5vBTcNw315VrNxA==" spinCount="100000" sheet="1" objects="1" scenarios="1"/>
  <mergeCells count="54">
    <mergeCell ref="E73:G73"/>
    <mergeCell ref="B74:D74"/>
    <mergeCell ref="B75:D75"/>
    <mergeCell ref="B78:D78"/>
    <mergeCell ref="E79:G79"/>
    <mergeCell ref="B70:D70"/>
    <mergeCell ref="E56:G56"/>
    <mergeCell ref="B58:D58"/>
    <mergeCell ref="E58:G58"/>
    <mergeCell ref="B59:D59"/>
    <mergeCell ref="E59:G59"/>
    <mergeCell ref="E60:G60"/>
    <mergeCell ref="E61:G61"/>
    <mergeCell ref="B63:D63"/>
    <mergeCell ref="B64:D64"/>
    <mergeCell ref="E66:G66"/>
    <mergeCell ref="B69:D69"/>
    <mergeCell ref="B54:D54"/>
    <mergeCell ref="E54:G54"/>
    <mergeCell ref="E35:G35"/>
    <mergeCell ref="B38:D38"/>
    <mergeCell ref="E40:G40"/>
    <mergeCell ref="E45:G45"/>
    <mergeCell ref="B46:D46"/>
    <mergeCell ref="E46:G46"/>
    <mergeCell ref="B48:D48"/>
    <mergeCell ref="B49:D49"/>
    <mergeCell ref="E50:G50"/>
    <mergeCell ref="E51:G51"/>
    <mergeCell ref="B53:D53"/>
    <mergeCell ref="E34:G34"/>
    <mergeCell ref="E20:G20"/>
    <mergeCell ref="E21:G21"/>
    <mergeCell ref="B23:D23"/>
    <mergeCell ref="B24:D24"/>
    <mergeCell ref="E26:G26"/>
    <mergeCell ref="E27:G27"/>
    <mergeCell ref="B30:D30"/>
    <mergeCell ref="E30:G30"/>
    <mergeCell ref="B31:D31"/>
    <mergeCell ref="E32:G32"/>
    <mergeCell ref="E33:G33"/>
    <mergeCell ref="B19:D19"/>
    <mergeCell ref="B7:D7"/>
    <mergeCell ref="E7:G7"/>
    <mergeCell ref="B8:D8"/>
    <mergeCell ref="E8:G8"/>
    <mergeCell ref="B9:D9"/>
    <mergeCell ref="E9:G9"/>
    <mergeCell ref="B13:D13"/>
    <mergeCell ref="B14:D14"/>
    <mergeCell ref="E14:G14"/>
    <mergeCell ref="E15:G15"/>
    <mergeCell ref="B18:D18"/>
  </mergeCells>
  <printOptions horizontalCentered="1"/>
  <pageMargins left="0.70866141732283472" right="0.70866141732283472" top="0.74803149606299213" bottom="0.74803149606299213" header="0.31496062992125984" footer="0.31496062992125984"/>
  <pageSetup paperSize="9" scale="63" orientation="portrait" r:id="rId1"/>
  <headerFooter>
    <oddFooter>&amp;L_________________________________
                    Firma Empresa&amp;R__________________________________
Inicialización Contador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selection activeCell="C9" sqref="C9:D9"/>
    </sheetView>
  </sheetViews>
  <sheetFormatPr baseColWidth="10" defaultRowHeight="15" x14ac:dyDescent="0.25"/>
  <cols>
    <col min="1" max="1" width="14.28515625" customWidth="1"/>
    <col min="2" max="2" width="16" customWidth="1"/>
    <col min="4" max="5" width="5.85546875" customWidth="1"/>
    <col min="6" max="6" width="5.140625" customWidth="1"/>
    <col min="7" max="7" width="4.85546875" customWidth="1"/>
    <col min="8" max="8" width="18" customWidth="1"/>
    <col min="11" max="13" width="11.42578125" hidden="1" customWidth="1"/>
  </cols>
  <sheetData>
    <row r="1" spans="1:13" x14ac:dyDescent="0.25">
      <c r="A1" s="725" t="s">
        <v>3</v>
      </c>
      <c r="B1" s="726"/>
      <c r="C1" s="726"/>
      <c r="D1" s="726"/>
      <c r="E1" s="726"/>
      <c r="F1" s="726"/>
      <c r="G1" s="726"/>
      <c r="H1" s="726"/>
      <c r="I1" s="727"/>
      <c r="K1" s="681" t="s">
        <v>1031</v>
      </c>
      <c r="L1" s="682"/>
      <c r="M1" s="682"/>
    </row>
    <row r="2" spans="1:13" ht="15.75" thickBot="1" x14ac:dyDescent="0.3">
      <c r="A2" s="728"/>
      <c r="B2" s="729"/>
      <c r="C2" s="729"/>
      <c r="D2" s="729"/>
      <c r="E2" s="729"/>
      <c r="F2" s="729"/>
      <c r="G2" s="729"/>
      <c r="H2" s="729"/>
      <c r="I2" s="730"/>
      <c r="K2" s="682"/>
      <c r="L2" s="682"/>
      <c r="M2" s="682"/>
    </row>
    <row r="3" spans="1:13" ht="19.5" thickBot="1" x14ac:dyDescent="0.35">
      <c r="A3" s="731"/>
      <c r="B3" s="731"/>
      <c r="C3" s="731"/>
      <c r="D3" s="731"/>
      <c r="E3" s="731"/>
      <c r="F3" s="731"/>
      <c r="G3" s="731"/>
      <c r="H3" s="731"/>
      <c r="I3" s="731"/>
      <c r="K3" s="682"/>
      <c r="L3" s="682"/>
      <c r="M3" s="682"/>
    </row>
    <row r="4" spans="1:13" ht="15.75" thickBot="1" x14ac:dyDescent="0.3">
      <c r="A4" s="732" t="s">
        <v>4</v>
      </c>
      <c r="B4" s="733"/>
      <c r="C4" s="734"/>
      <c r="D4" s="735"/>
      <c r="E4" s="735"/>
      <c r="F4" s="735"/>
      <c r="G4" s="735"/>
      <c r="H4" s="735"/>
      <c r="I4" s="736"/>
      <c r="K4" s="836" t="s">
        <v>980</v>
      </c>
      <c r="L4" s="836"/>
      <c r="M4" s="836"/>
    </row>
    <row r="5" spans="1:13" x14ac:dyDescent="0.25">
      <c r="A5" s="737" t="s">
        <v>5</v>
      </c>
      <c r="B5" s="738"/>
      <c r="C5" s="739"/>
      <c r="D5" s="740"/>
      <c r="E5" s="740"/>
      <c r="F5" s="740"/>
      <c r="G5" s="740"/>
      <c r="H5" s="740"/>
      <c r="I5" s="741"/>
      <c r="K5" s="683" t="s">
        <v>981</v>
      </c>
      <c r="L5" s="684"/>
      <c r="M5" s="685"/>
    </row>
    <row r="6" spans="1:13" x14ac:dyDescent="0.25">
      <c r="A6" s="737" t="s">
        <v>6</v>
      </c>
      <c r="B6" s="738"/>
      <c r="C6" s="742"/>
      <c r="D6" s="743"/>
      <c r="E6" s="743"/>
      <c r="F6" s="743"/>
      <c r="G6" s="743"/>
      <c r="H6" s="743"/>
      <c r="I6" s="744"/>
      <c r="K6" s="686" t="s">
        <v>982</v>
      </c>
      <c r="L6" s="687"/>
      <c r="M6" s="688"/>
    </row>
    <row r="7" spans="1:13" ht="15.75" thickBot="1" x14ac:dyDescent="0.3">
      <c r="A7" s="737" t="s">
        <v>7</v>
      </c>
      <c r="B7" s="745"/>
      <c r="C7" s="746"/>
      <c r="D7" s="746"/>
      <c r="E7" s="747" t="s">
        <v>8</v>
      </c>
      <c r="F7" s="747"/>
      <c r="G7" s="747"/>
      <c r="H7" s="748"/>
      <c r="I7" s="749"/>
      <c r="K7" s="689" t="s">
        <v>983</v>
      </c>
      <c r="L7" s="690"/>
      <c r="M7" s="691">
        <f>C9</f>
        <v>43100</v>
      </c>
    </row>
    <row r="8" spans="1:13" x14ac:dyDescent="0.25">
      <c r="A8" s="737" t="s">
        <v>9</v>
      </c>
      <c r="B8" s="745"/>
      <c r="C8" s="750"/>
      <c r="D8" s="750"/>
      <c r="E8" s="747" t="s">
        <v>10</v>
      </c>
      <c r="F8" s="747"/>
      <c r="G8" s="747"/>
      <c r="H8" s="751"/>
      <c r="I8" s="752"/>
    </row>
    <row r="9" spans="1:13" x14ac:dyDescent="0.25">
      <c r="A9" s="737" t="s">
        <v>11</v>
      </c>
      <c r="B9" s="745"/>
      <c r="C9" s="753">
        <v>43100</v>
      </c>
      <c r="D9" s="753"/>
      <c r="E9" s="747" t="s">
        <v>12</v>
      </c>
      <c r="F9" s="747"/>
      <c r="G9" s="747"/>
      <c r="H9" s="754"/>
      <c r="I9" s="755"/>
    </row>
    <row r="10" spans="1:13" x14ac:dyDescent="0.25">
      <c r="A10" s="737" t="s">
        <v>13</v>
      </c>
      <c r="B10" s="738"/>
      <c r="C10" s="761"/>
      <c r="D10" s="762"/>
      <c r="E10" s="762"/>
      <c r="F10" s="762"/>
      <c r="G10" s="762"/>
      <c r="H10" s="762"/>
      <c r="I10" s="763"/>
    </row>
    <row r="11" spans="1:13" x14ac:dyDescent="0.25">
      <c r="A11" s="737" t="s">
        <v>14</v>
      </c>
      <c r="B11" s="738"/>
      <c r="C11" s="764"/>
      <c r="D11" s="764"/>
      <c r="E11" s="764"/>
      <c r="F11" s="764"/>
      <c r="G11" s="764"/>
      <c r="H11" s="764"/>
      <c r="I11" s="765"/>
    </row>
    <row r="12" spans="1:13" x14ac:dyDescent="0.25">
      <c r="A12" s="737" t="s">
        <v>15</v>
      </c>
      <c r="B12" s="738"/>
      <c r="C12" s="739"/>
      <c r="D12" s="740"/>
      <c r="E12" s="740"/>
      <c r="F12" s="740"/>
      <c r="G12" s="740"/>
      <c r="H12" s="740"/>
      <c r="I12" s="741"/>
    </row>
    <row r="13" spans="1:13" ht="15.75" thickBot="1" x14ac:dyDescent="0.3">
      <c r="A13" s="766" t="s">
        <v>16</v>
      </c>
      <c r="B13" s="767"/>
      <c r="C13" s="768" t="s">
        <v>17</v>
      </c>
      <c r="D13" s="769"/>
      <c r="E13" s="770"/>
      <c r="F13" s="771"/>
      <c r="G13" s="772"/>
      <c r="H13" s="27" t="s">
        <v>18</v>
      </c>
      <c r="I13" s="2"/>
    </row>
    <row r="14" spans="1:13" ht="15.75" thickBot="1" x14ac:dyDescent="0.3">
      <c r="A14" s="773"/>
      <c r="B14" s="773"/>
      <c r="C14" s="773"/>
      <c r="D14" s="773"/>
      <c r="E14" s="773"/>
      <c r="F14" s="773"/>
      <c r="G14" s="773"/>
      <c r="H14" s="773"/>
      <c r="I14" s="773"/>
    </row>
    <row r="15" spans="1:13" x14ac:dyDescent="0.25">
      <c r="A15" s="774" t="s">
        <v>19</v>
      </c>
      <c r="B15" s="775"/>
      <c r="C15" s="775"/>
      <c r="D15" s="775"/>
      <c r="E15" s="775"/>
      <c r="F15" s="775"/>
      <c r="G15" s="775"/>
      <c r="H15" s="775"/>
      <c r="I15" s="776"/>
    </row>
    <row r="16" spans="1:13" x14ac:dyDescent="0.25">
      <c r="A16" s="756" t="s">
        <v>20</v>
      </c>
      <c r="B16" s="757"/>
      <c r="C16" s="3"/>
      <c r="D16" s="4"/>
      <c r="E16" s="5"/>
      <c r="F16" s="758"/>
      <c r="G16" s="759"/>
      <c r="H16" s="760" t="s">
        <v>21</v>
      </c>
      <c r="I16" s="760"/>
    </row>
    <row r="17" spans="1:9" x14ac:dyDescent="0.25">
      <c r="A17" s="756" t="s">
        <v>22</v>
      </c>
      <c r="B17" s="757"/>
      <c r="C17" s="3"/>
      <c r="D17" s="4"/>
      <c r="E17" s="5"/>
      <c r="F17" s="758"/>
      <c r="G17" s="759"/>
      <c r="H17" s="760" t="s">
        <v>23</v>
      </c>
      <c r="I17" s="779"/>
    </row>
    <row r="18" spans="1:9" x14ac:dyDescent="0.25">
      <c r="A18" s="756" t="s">
        <v>24</v>
      </c>
      <c r="B18" s="757"/>
      <c r="C18" s="3"/>
      <c r="D18" s="4"/>
      <c r="E18" s="780"/>
      <c r="F18" s="781"/>
      <c r="G18" s="781"/>
      <c r="H18" s="781"/>
      <c r="I18" s="782"/>
    </row>
    <row r="19" spans="1:9" ht="15.75" thickBot="1" x14ac:dyDescent="0.3">
      <c r="A19" s="783"/>
      <c r="B19" s="784"/>
      <c r="C19" s="784"/>
      <c r="D19" s="785"/>
      <c r="E19" s="786"/>
      <c r="F19" s="787"/>
      <c r="G19" s="787"/>
      <c r="H19" s="787"/>
      <c r="I19" s="788"/>
    </row>
    <row r="20" spans="1:9" ht="15.75" thickBot="1" x14ac:dyDescent="0.3">
      <c r="A20" s="789"/>
      <c r="B20" s="789"/>
      <c r="C20" s="789"/>
      <c r="D20" s="789"/>
      <c r="E20" s="789"/>
      <c r="F20" s="789"/>
      <c r="G20" s="789"/>
      <c r="H20" s="789"/>
      <c r="I20" s="789"/>
    </row>
    <row r="21" spans="1:9" x14ac:dyDescent="0.25">
      <c r="A21" s="6" t="s">
        <v>25</v>
      </c>
      <c r="B21" s="7"/>
      <c r="C21" s="8"/>
      <c r="D21" s="9"/>
      <c r="E21" s="9"/>
      <c r="F21" s="7"/>
      <c r="G21" s="10"/>
      <c r="H21" s="11" t="s">
        <v>26</v>
      </c>
      <c r="I21" s="12" t="s">
        <v>27</v>
      </c>
    </row>
    <row r="22" spans="1:9" x14ac:dyDescent="0.25">
      <c r="A22" s="790"/>
      <c r="B22" s="791"/>
      <c r="C22" s="791"/>
      <c r="D22" s="791"/>
      <c r="E22" s="791"/>
      <c r="F22" s="791"/>
      <c r="G22" s="791"/>
      <c r="H22" s="13"/>
      <c r="I22" s="14"/>
    </row>
    <row r="23" spans="1:9" x14ac:dyDescent="0.25">
      <c r="A23" s="792"/>
      <c r="B23" s="793"/>
      <c r="C23" s="793"/>
      <c r="D23" s="793"/>
      <c r="E23" s="793"/>
      <c r="F23" s="793"/>
      <c r="G23" s="794"/>
      <c r="H23" s="13"/>
      <c r="I23" s="14"/>
    </row>
    <row r="24" spans="1:9" x14ac:dyDescent="0.25">
      <c r="A24" s="792"/>
      <c r="B24" s="793"/>
      <c r="C24" s="793"/>
      <c r="D24" s="793"/>
      <c r="E24" s="793"/>
      <c r="F24" s="793"/>
      <c r="G24" s="794"/>
      <c r="H24" s="13"/>
      <c r="I24" s="14"/>
    </row>
    <row r="25" spans="1:9" x14ac:dyDescent="0.25">
      <c r="A25" s="777"/>
      <c r="B25" s="778"/>
      <c r="C25" s="778"/>
      <c r="D25" s="778"/>
      <c r="E25" s="778"/>
      <c r="F25" s="778"/>
      <c r="G25" s="778"/>
      <c r="H25" s="15"/>
      <c r="I25" s="16"/>
    </row>
    <row r="26" spans="1:9" x14ac:dyDescent="0.25">
      <c r="A26" s="777"/>
      <c r="B26" s="778"/>
      <c r="C26" s="778"/>
      <c r="D26" s="778"/>
      <c r="E26" s="778"/>
      <c r="F26" s="778"/>
      <c r="G26" s="778"/>
      <c r="H26" s="15"/>
      <c r="I26" s="16"/>
    </row>
    <row r="27" spans="1:9" ht="15.75" thickBot="1" x14ac:dyDescent="0.3">
      <c r="A27" s="795"/>
      <c r="B27" s="796"/>
      <c r="C27" s="796"/>
      <c r="D27" s="796"/>
      <c r="E27" s="796"/>
      <c r="F27" s="796"/>
      <c r="G27" s="796"/>
      <c r="H27" s="17"/>
      <c r="I27" s="18"/>
    </row>
    <row r="28" spans="1:9" ht="15.75" thickBot="1" x14ac:dyDescent="0.3">
      <c r="A28" s="797"/>
      <c r="B28" s="797"/>
      <c r="C28" s="797"/>
      <c r="D28" s="797"/>
      <c r="E28" s="797"/>
      <c r="F28" s="797"/>
      <c r="G28" s="797"/>
      <c r="H28" s="797"/>
      <c r="I28" s="797"/>
    </row>
    <row r="29" spans="1:9" x14ac:dyDescent="0.25">
      <c r="A29" s="798" t="s">
        <v>28</v>
      </c>
      <c r="B29" s="799"/>
      <c r="C29" s="799"/>
      <c r="D29" s="799"/>
      <c r="E29" s="799"/>
      <c r="F29" s="799"/>
      <c r="G29" s="799"/>
      <c r="H29" s="799"/>
      <c r="I29" s="800"/>
    </row>
    <row r="30" spans="1:9" x14ac:dyDescent="0.25">
      <c r="A30" s="801" t="s">
        <v>29</v>
      </c>
      <c r="B30" s="802"/>
      <c r="C30" s="803" t="s">
        <v>30</v>
      </c>
      <c r="D30" s="804"/>
      <c r="E30" s="804"/>
      <c r="F30" s="804"/>
      <c r="G30" s="802"/>
      <c r="H30" s="803" t="s">
        <v>31</v>
      </c>
      <c r="I30" s="805"/>
    </row>
    <row r="31" spans="1:9" x14ac:dyDescent="0.25">
      <c r="A31" s="806"/>
      <c r="B31" s="807"/>
      <c r="C31" s="808"/>
      <c r="D31" s="809"/>
      <c r="E31" s="809"/>
      <c r="F31" s="809"/>
      <c r="G31" s="810"/>
      <c r="H31" s="811"/>
      <c r="I31" s="812"/>
    </row>
    <row r="32" spans="1:9" x14ac:dyDescent="0.25">
      <c r="A32" s="806"/>
      <c r="B32" s="807"/>
      <c r="C32" s="808"/>
      <c r="D32" s="809"/>
      <c r="E32" s="809"/>
      <c r="F32" s="809"/>
      <c r="G32" s="810"/>
      <c r="H32" s="811"/>
      <c r="I32" s="812"/>
    </row>
    <row r="33" spans="1:9" x14ac:dyDescent="0.25">
      <c r="A33" s="806"/>
      <c r="B33" s="807"/>
      <c r="C33" s="808"/>
      <c r="D33" s="809"/>
      <c r="E33" s="809"/>
      <c r="F33" s="809"/>
      <c r="G33" s="810"/>
      <c r="H33" s="811"/>
      <c r="I33" s="812"/>
    </row>
    <row r="34" spans="1:9" x14ac:dyDescent="0.25">
      <c r="A34" s="806"/>
      <c r="B34" s="807"/>
      <c r="C34" s="808"/>
      <c r="D34" s="809"/>
      <c r="E34" s="809"/>
      <c r="F34" s="809"/>
      <c r="G34" s="810"/>
      <c r="H34" s="811"/>
      <c r="I34" s="812"/>
    </row>
    <row r="35" spans="1:9" ht="15.75" thickBot="1" x14ac:dyDescent="0.3">
      <c r="A35" s="813"/>
      <c r="B35" s="814"/>
      <c r="C35" s="815"/>
      <c r="D35" s="816"/>
      <c r="E35" s="816"/>
      <c r="F35" s="816"/>
      <c r="G35" s="817"/>
      <c r="H35" s="818"/>
      <c r="I35" s="819"/>
    </row>
    <row r="36" spans="1:9" ht="15.75" thickBot="1" x14ac:dyDescent="0.3">
      <c r="A36" s="797"/>
      <c r="B36" s="797"/>
      <c r="C36" s="797"/>
      <c r="D36" s="797"/>
      <c r="E36" s="797"/>
      <c r="F36" s="797"/>
      <c r="G36" s="797"/>
      <c r="H36" s="797"/>
      <c r="I36" s="797"/>
    </row>
    <row r="37" spans="1:9" ht="15.75" thickBot="1" x14ac:dyDescent="0.3">
      <c r="A37" s="820" t="s">
        <v>32</v>
      </c>
      <c r="B37" s="821"/>
      <c r="C37" s="821"/>
      <c r="D37" s="19" t="s">
        <v>33</v>
      </c>
      <c r="E37" s="20"/>
      <c r="F37" s="21" t="s">
        <v>34</v>
      </c>
      <c r="G37" s="22"/>
      <c r="H37" s="822"/>
      <c r="I37" s="823"/>
    </row>
    <row r="38" spans="1:9" ht="15.75" thickBot="1" x14ac:dyDescent="0.3">
      <c r="A38" s="23"/>
      <c r="B38" s="21"/>
      <c r="C38" s="21"/>
      <c r="D38" s="21"/>
      <c r="E38" s="24"/>
      <c r="F38" s="21"/>
      <c r="G38" s="24"/>
      <c r="H38" s="25"/>
      <c r="I38" s="26"/>
    </row>
    <row r="39" spans="1:9" ht="15.75" thickBot="1" x14ac:dyDescent="0.3">
      <c r="A39" s="824" t="s">
        <v>35</v>
      </c>
      <c r="B39" s="825"/>
      <c r="C39" s="825"/>
      <c r="D39" s="826"/>
      <c r="E39" s="827" t="s">
        <v>36</v>
      </c>
      <c r="F39" s="825"/>
      <c r="G39" s="826"/>
      <c r="H39" s="825" t="s">
        <v>37</v>
      </c>
      <c r="I39" s="828"/>
    </row>
    <row r="40" spans="1:9" x14ac:dyDescent="0.25">
      <c r="A40" s="829"/>
      <c r="B40" s="830"/>
      <c r="C40" s="830"/>
      <c r="D40" s="831"/>
      <c r="E40" s="832"/>
      <c r="F40" s="830"/>
      <c r="G40" s="833"/>
      <c r="H40" s="834"/>
      <c r="I40" s="835"/>
    </row>
    <row r="41" spans="1:9" x14ac:dyDescent="0.25">
      <c r="A41" s="841"/>
      <c r="B41" s="740"/>
      <c r="C41" s="740"/>
      <c r="D41" s="842"/>
      <c r="E41" s="843"/>
      <c r="F41" s="740"/>
      <c r="G41" s="844"/>
      <c r="H41" s="845"/>
      <c r="I41" s="846"/>
    </row>
    <row r="42" spans="1:9" x14ac:dyDescent="0.25">
      <c r="A42" s="841"/>
      <c r="B42" s="740"/>
      <c r="C42" s="740"/>
      <c r="D42" s="842"/>
      <c r="E42" s="843"/>
      <c r="F42" s="740"/>
      <c r="G42" s="844"/>
      <c r="H42" s="845"/>
      <c r="I42" s="846"/>
    </row>
    <row r="43" spans="1:9" x14ac:dyDescent="0.25">
      <c r="A43" s="841"/>
      <c r="B43" s="740"/>
      <c r="C43" s="740"/>
      <c r="D43" s="842"/>
      <c r="E43" s="843"/>
      <c r="F43" s="740"/>
      <c r="G43" s="844"/>
      <c r="H43" s="845"/>
      <c r="I43" s="846"/>
    </row>
    <row r="44" spans="1:9" x14ac:dyDescent="0.25">
      <c r="A44" s="841"/>
      <c r="B44" s="740"/>
      <c r="C44" s="740"/>
      <c r="D44" s="842"/>
      <c r="E44" s="843"/>
      <c r="F44" s="740"/>
      <c r="G44" s="844"/>
      <c r="H44" s="845"/>
      <c r="I44" s="846"/>
    </row>
    <row r="45" spans="1:9" ht="15.75" thickBot="1" x14ac:dyDescent="0.3">
      <c r="A45" s="837"/>
      <c r="B45" s="771"/>
      <c r="C45" s="771"/>
      <c r="D45" s="772"/>
      <c r="E45" s="770"/>
      <c r="F45" s="771"/>
      <c r="G45" s="838"/>
      <c r="H45" s="839"/>
      <c r="I45" s="840"/>
    </row>
  </sheetData>
  <sheetProtection algorithmName="SHA-512" hashValue="f9/Xi5vwk1VOWiHOZk5T7AUPs1xYEPdAAI1RxjbSMHQenLoMCsoYavpfqiz8OZOmm3AIQqFdA/6oMwD4zoc31w==" saltValue="FYzanEUVAUc4DJEM7OolZQ==" spinCount="100000" sheet="1" objects="1" scenarios="1"/>
  <mergeCells count="93">
    <mergeCell ref="K4:M4"/>
    <mergeCell ref="A45:D45"/>
    <mergeCell ref="E45:G45"/>
    <mergeCell ref="H45:I45"/>
    <mergeCell ref="A43:D43"/>
    <mergeCell ref="E43:G43"/>
    <mergeCell ref="H43:I43"/>
    <mergeCell ref="A44:D44"/>
    <mergeCell ref="E44:G44"/>
    <mergeCell ref="H44:I44"/>
    <mergeCell ref="A41:D41"/>
    <mergeCell ref="E41:G41"/>
    <mergeCell ref="H41:I41"/>
    <mergeCell ref="A42:D42"/>
    <mergeCell ref="E42:G42"/>
    <mergeCell ref="H42:I42"/>
    <mergeCell ref="A39:D39"/>
    <mergeCell ref="E39:G39"/>
    <mergeCell ref="H39:I39"/>
    <mergeCell ref="A40:D40"/>
    <mergeCell ref="E40:G40"/>
    <mergeCell ref="H40:I40"/>
    <mergeCell ref="A35:B35"/>
    <mergeCell ref="C35:G35"/>
    <mergeCell ref="H35:I35"/>
    <mergeCell ref="A36:I36"/>
    <mergeCell ref="A37:C37"/>
    <mergeCell ref="H37:I37"/>
    <mergeCell ref="A33:B33"/>
    <mergeCell ref="C33:G33"/>
    <mergeCell ref="H33:I33"/>
    <mergeCell ref="A34:B34"/>
    <mergeCell ref="C34:G34"/>
    <mergeCell ref="H34:I34"/>
    <mergeCell ref="A31:B31"/>
    <mergeCell ref="C31:G31"/>
    <mergeCell ref="H31:I31"/>
    <mergeCell ref="A32:B32"/>
    <mergeCell ref="C32:G32"/>
    <mergeCell ref="H32:I32"/>
    <mergeCell ref="A27:G27"/>
    <mergeCell ref="A28:I28"/>
    <mergeCell ref="A29:I29"/>
    <mergeCell ref="A30:B30"/>
    <mergeCell ref="C30:G30"/>
    <mergeCell ref="H30:I30"/>
    <mergeCell ref="A26:G26"/>
    <mergeCell ref="A17:B17"/>
    <mergeCell ref="F17:G17"/>
    <mergeCell ref="H17:I17"/>
    <mergeCell ref="A18:B18"/>
    <mergeCell ref="E18:I18"/>
    <mergeCell ref="A19:D19"/>
    <mergeCell ref="E19:I19"/>
    <mergeCell ref="A20:I20"/>
    <mergeCell ref="A22:G22"/>
    <mergeCell ref="A23:G23"/>
    <mergeCell ref="A24:G24"/>
    <mergeCell ref="A25:G25"/>
    <mergeCell ref="A16:B16"/>
    <mergeCell ref="F16:G16"/>
    <mergeCell ref="H16:I16"/>
    <mergeCell ref="A10:B10"/>
    <mergeCell ref="C10:I10"/>
    <mergeCell ref="A11:B11"/>
    <mergeCell ref="C11:I11"/>
    <mergeCell ref="A12:B12"/>
    <mergeCell ref="C12:I12"/>
    <mergeCell ref="A13:B13"/>
    <mergeCell ref="C13:D13"/>
    <mergeCell ref="E13:G13"/>
    <mergeCell ref="A14:I14"/>
    <mergeCell ref="A15:I15"/>
    <mergeCell ref="A8:B8"/>
    <mergeCell ref="C8:D8"/>
    <mergeCell ref="E8:G8"/>
    <mergeCell ref="H8:I8"/>
    <mergeCell ref="A9:B9"/>
    <mergeCell ref="C9:D9"/>
    <mergeCell ref="E9:G9"/>
    <mergeCell ref="H9:I9"/>
    <mergeCell ref="A6:B6"/>
    <mergeCell ref="C6:I6"/>
    <mergeCell ref="A7:B7"/>
    <mergeCell ref="C7:D7"/>
    <mergeCell ref="E7:G7"/>
    <mergeCell ref="H7:I7"/>
    <mergeCell ref="A1:I2"/>
    <mergeCell ref="A3:I3"/>
    <mergeCell ref="A4:B4"/>
    <mergeCell ref="C4:I4"/>
    <mergeCell ref="A5:B5"/>
    <mergeCell ref="C5:I5"/>
  </mergeCells>
  <printOptions horizontalCentered="1"/>
  <pageMargins left="0.70866141732283472" right="0.70866141732283472" top="0.74803149606299213" bottom="0.74803149606299213" header="0.31496062992125984" footer="0.31496062992125984"/>
  <pageSetup paperSize="9" scale="94" orientation="portrait" r:id="rId1"/>
  <headerFooter>
    <oddFooter>&amp;L_________________________________
                    Firma Empresa&amp;R__________________________________
Inicialización Contador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E60"/>
  <sheetViews>
    <sheetView showGridLines="0" zoomScaleNormal="100" workbookViewId="0">
      <selection activeCell="E34" sqref="E34"/>
    </sheetView>
  </sheetViews>
  <sheetFormatPr baseColWidth="10" defaultRowHeight="15" x14ac:dyDescent="0.25"/>
  <cols>
    <col min="1" max="1" width="4.42578125" customWidth="1"/>
    <col min="2" max="2" width="39.42578125" customWidth="1"/>
    <col min="3" max="3" width="24.140625" customWidth="1"/>
    <col min="4" max="5" width="13.7109375" customWidth="1"/>
  </cols>
  <sheetData>
    <row r="1" spans="1:5" x14ac:dyDescent="0.25">
      <c r="A1" s="25"/>
      <c r="B1" s="95" t="str">
        <f>+'INFORMACIÓN GENERAL'!$A$4</f>
        <v>NOMBRE O RAZÓN SOCIAL:</v>
      </c>
      <c r="C1" s="181">
        <f>+'INFORMACIÓN GENERAL'!C4:I4</f>
        <v>0</v>
      </c>
      <c r="D1" s="134"/>
      <c r="E1" s="182" t="s">
        <v>1024</v>
      </c>
    </row>
    <row r="2" spans="1:5" x14ac:dyDescent="0.25">
      <c r="A2" s="25"/>
      <c r="B2" s="95" t="str">
        <f>+'INFORMACIÓN GENERAL'!$A$9</f>
        <v>FECHA DE ESTADOS FINANCIEROS:</v>
      </c>
      <c r="C2" s="183">
        <f>+'INFORMACIÓN GENERAL'!C9:D9</f>
        <v>43100</v>
      </c>
      <c r="D2" s="180">
        <v>1</v>
      </c>
      <c r="E2" s="147"/>
    </row>
    <row r="3" spans="1:5" x14ac:dyDescent="0.25">
      <c r="A3" s="25"/>
      <c r="B3" s="184"/>
      <c r="C3" s="184"/>
      <c r="D3" s="184"/>
      <c r="E3" s="184"/>
    </row>
    <row r="4" spans="1:5" x14ac:dyDescent="0.25">
      <c r="A4" s="25"/>
      <c r="B4" s="185" t="s">
        <v>631</v>
      </c>
      <c r="C4" s="184"/>
      <c r="D4" s="894">
        <f>DATE(YEAR($C$2)+D2,MONTH($C$2),DAY($C$2))</f>
        <v>43465</v>
      </c>
      <c r="E4" s="894"/>
    </row>
    <row r="5" spans="1:5" x14ac:dyDescent="0.25">
      <c r="A5" s="25"/>
      <c r="B5" s="184"/>
      <c r="C5" s="184"/>
      <c r="D5" s="102" t="s">
        <v>38</v>
      </c>
      <c r="E5" s="102" t="s">
        <v>39</v>
      </c>
    </row>
    <row r="6" spans="1:5" x14ac:dyDescent="0.25">
      <c r="A6" s="25"/>
      <c r="B6" s="148" t="s">
        <v>276</v>
      </c>
      <c r="C6" s="184"/>
      <c r="D6" s="185"/>
      <c r="E6" s="158"/>
    </row>
    <row r="7" spans="1:5" x14ac:dyDescent="0.25">
      <c r="A7" s="25"/>
      <c r="B7" s="149" t="s">
        <v>282</v>
      </c>
      <c r="C7" s="152"/>
      <c r="D7" s="165"/>
      <c r="E7" s="167"/>
    </row>
    <row r="8" spans="1:5" x14ac:dyDescent="0.25">
      <c r="A8" s="25"/>
      <c r="B8" s="153" t="s">
        <v>283</v>
      </c>
      <c r="C8" s="152"/>
      <c r="D8" s="186"/>
      <c r="E8" s="186"/>
    </row>
    <row r="9" spans="1:5" x14ac:dyDescent="0.25">
      <c r="A9" s="25"/>
      <c r="B9" s="153" t="s">
        <v>284</v>
      </c>
      <c r="C9" s="152"/>
      <c r="D9" s="186"/>
      <c r="E9" s="186"/>
    </row>
    <row r="10" spans="1:5" x14ac:dyDescent="0.25">
      <c r="A10" s="25"/>
      <c r="B10" s="166" t="s">
        <v>285</v>
      </c>
      <c r="C10" s="152"/>
      <c r="D10" s="186"/>
      <c r="E10" s="186"/>
    </row>
    <row r="11" spans="1:5" x14ac:dyDescent="0.25">
      <c r="A11" s="25"/>
      <c r="B11" s="153" t="s">
        <v>286</v>
      </c>
      <c r="C11" s="152"/>
      <c r="D11" s="186"/>
      <c r="E11" s="186"/>
    </row>
    <row r="12" spans="1:5" x14ac:dyDescent="0.25">
      <c r="A12" s="25"/>
      <c r="B12" s="153" t="s">
        <v>287</v>
      </c>
      <c r="C12" s="152"/>
      <c r="D12" s="186"/>
      <c r="E12" s="186"/>
    </row>
    <row r="13" spans="1:5" x14ac:dyDescent="0.25">
      <c r="A13" s="25"/>
      <c r="B13" s="153" t="s">
        <v>288</v>
      </c>
      <c r="C13" s="152"/>
      <c r="D13" s="186"/>
      <c r="E13" s="186"/>
    </row>
    <row r="14" spans="1:5" x14ac:dyDescent="0.25">
      <c r="A14" s="25"/>
      <c r="B14" s="41" t="s">
        <v>46</v>
      </c>
      <c r="C14" s="152"/>
      <c r="D14" s="186"/>
      <c r="E14" s="186"/>
    </row>
    <row r="15" spans="1:5" x14ac:dyDescent="0.25">
      <c r="A15" s="25"/>
      <c r="B15" s="474"/>
      <c r="C15" s="152"/>
      <c r="D15" s="159"/>
      <c r="E15" s="161"/>
    </row>
    <row r="16" spans="1:5" x14ac:dyDescent="0.25">
      <c r="A16" s="25"/>
      <c r="B16" s="149" t="s">
        <v>289</v>
      </c>
      <c r="C16" s="152"/>
      <c r="D16" s="39"/>
      <c r="E16" s="39"/>
    </row>
    <row r="17" spans="1:5" x14ac:dyDescent="0.25">
      <c r="A17" s="25"/>
      <c r="B17" s="187" t="s">
        <v>290</v>
      </c>
      <c r="C17" s="152"/>
      <c r="D17" s="169">
        <f>+SUM(D8:D14)+D16</f>
        <v>0</v>
      </c>
      <c r="E17" s="169">
        <f>+SUM(E8:E14)+E16</f>
        <v>0</v>
      </c>
    </row>
    <row r="18" spans="1:5" x14ac:dyDescent="0.25">
      <c r="A18" s="25"/>
      <c r="B18" s="163"/>
      <c r="C18" s="118"/>
      <c r="D18" s="118"/>
      <c r="E18" s="118"/>
    </row>
    <row r="19" spans="1:5" x14ac:dyDescent="0.25">
      <c r="A19" s="25"/>
      <c r="B19" s="168" t="s">
        <v>291</v>
      </c>
      <c r="C19" s="118"/>
      <c r="D19" s="164"/>
      <c r="E19" s="113"/>
    </row>
    <row r="20" spans="1:5" x14ac:dyDescent="0.25">
      <c r="A20" s="25"/>
      <c r="B20" s="148" t="s">
        <v>292</v>
      </c>
      <c r="C20" s="118"/>
      <c r="D20" s="164"/>
      <c r="E20" s="113"/>
    </row>
    <row r="21" spans="1:5" x14ac:dyDescent="0.25">
      <c r="A21" s="25"/>
      <c r="B21" s="188" t="s">
        <v>292</v>
      </c>
      <c r="C21" s="118"/>
      <c r="D21" s="39"/>
      <c r="E21" s="39"/>
    </row>
    <row r="22" spans="1:5" x14ac:dyDescent="0.25">
      <c r="A22" s="25"/>
      <c r="B22" s="185"/>
      <c r="C22" s="118"/>
      <c r="D22" s="165"/>
      <c r="E22" s="113"/>
    </row>
    <row r="23" spans="1:5" x14ac:dyDescent="0.25">
      <c r="A23" s="25"/>
      <c r="B23" s="187" t="s">
        <v>293</v>
      </c>
      <c r="C23" s="118"/>
      <c r="D23" s="169">
        <f>+D17-D21</f>
        <v>0</v>
      </c>
      <c r="E23" s="169">
        <f>+E17-E21</f>
        <v>0</v>
      </c>
    </row>
    <row r="24" spans="1:5" x14ac:dyDescent="0.25">
      <c r="A24" s="25"/>
      <c r="B24" s="184"/>
      <c r="C24" s="152"/>
      <c r="D24" s="152"/>
      <c r="E24" s="152"/>
    </row>
    <row r="25" spans="1:5" x14ac:dyDescent="0.25">
      <c r="A25" s="25"/>
      <c r="B25" s="189" t="s">
        <v>294</v>
      </c>
      <c r="C25" s="118"/>
      <c r="D25" s="190"/>
      <c r="E25" s="113"/>
    </row>
    <row r="26" spans="1:5" x14ac:dyDescent="0.25">
      <c r="A26" s="25"/>
      <c r="B26" s="188" t="s">
        <v>295</v>
      </c>
      <c r="C26" s="118"/>
      <c r="D26" s="39"/>
      <c r="E26" s="39"/>
    </row>
    <row r="27" spans="1:5" x14ac:dyDescent="0.25">
      <c r="A27" s="25"/>
      <c r="B27" s="188" t="s">
        <v>296</v>
      </c>
      <c r="C27" s="118"/>
      <c r="D27" s="39"/>
      <c r="E27" s="39"/>
    </row>
    <row r="28" spans="1:5" x14ac:dyDescent="0.25">
      <c r="A28" s="25"/>
      <c r="B28" s="188" t="s">
        <v>297</v>
      </c>
      <c r="C28" s="118"/>
      <c r="D28" s="39"/>
      <c r="E28" s="39"/>
    </row>
    <row r="29" spans="1:5" x14ac:dyDescent="0.25">
      <c r="A29" s="25"/>
      <c r="B29" s="188" t="s">
        <v>298</v>
      </c>
      <c r="C29" s="118"/>
      <c r="D29" s="39"/>
      <c r="E29" s="39"/>
    </row>
    <row r="30" spans="1:5" x14ac:dyDescent="0.25">
      <c r="A30" s="25"/>
      <c r="B30" s="191" t="s">
        <v>46</v>
      </c>
      <c r="C30" s="118"/>
      <c r="D30" s="186"/>
      <c r="E30" s="186"/>
    </row>
    <row r="31" spans="1:5" x14ac:dyDescent="0.25">
      <c r="A31" s="25"/>
      <c r="B31" s="187" t="s">
        <v>299</v>
      </c>
      <c r="C31" s="152"/>
      <c r="D31" s="192">
        <f>+SUM(D26:D30)</f>
        <v>0</v>
      </c>
      <c r="E31" s="192">
        <f>+SUM(E26:E30)</f>
        <v>0</v>
      </c>
    </row>
    <row r="32" spans="1:5" x14ac:dyDescent="0.25">
      <c r="A32" s="25"/>
      <c r="B32" s="163"/>
      <c r="C32" s="118"/>
      <c r="D32" s="118"/>
      <c r="E32" s="118"/>
    </row>
    <row r="33" spans="1:5" x14ac:dyDescent="0.25">
      <c r="A33" s="25"/>
      <c r="B33" s="148" t="s">
        <v>300</v>
      </c>
      <c r="C33" s="118"/>
      <c r="D33" s="164"/>
      <c r="E33" s="113"/>
    </row>
    <row r="34" spans="1:5" x14ac:dyDescent="0.25">
      <c r="A34" s="25"/>
      <c r="B34" s="188" t="s">
        <v>301</v>
      </c>
      <c r="C34" s="118"/>
      <c r="D34" s="193"/>
      <c r="E34" s="39"/>
    </row>
    <row r="35" spans="1:5" x14ac:dyDescent="0.25">
      <c r="A35" s="25"/>
      <c r="B35" s="188" t="s">
        <v>302</v>
      </c>
      <c r="C35" s="118"/>
      <c r="D35" s="193"/>
      <c r="E35" s="39"/>
    </row>
    <row r="36" spans="1:5" x14ac:dyDescent="0.25">
      <c r="A36" s="25"/>
      <c r="B36" s="187" t="s">
        <v>303</v>
      </c>
      <c r="C36" s="118"/>
      <c r="D36" s="169">
        <f>+SUM(D34:D35)</f>
        <v>0</v>
      </c>
      <c r="E36" s="169">
        <f>+SUM(E34:E35)</f>
        <v>0</v>
      </c>
    </row>
    <row r="37" spans="1:5" x14ac:dyDescent="0.25">
      <c r="A37" s="25"/>
      <c r="B37" s="163"/>
      <c r="C37" s="118"/>
      <c r="D37" s="118"/>
      <c r="E37" s="118"/>
    </row>
    <row r="38" spans="1:5" x14ac:dyDescent="0.25">
      <c r="A38" s="25"/>
      <c r="B38" s="148" t="s">
        <v>304</v>
      </c>
      <c r="C38" s="118"/>
      <c r="D38" s="169">
        <f>+D23-D31-D36</f>
        <v>0</v>
      </c>
      <c r="E38" s="169">
        <f>+E23-E31-E36</f>
        <v>0</v>
      </c>
    </row>
    <row r="39" spans="1:5" x14ac:dyDescent="0.25">
      <c r="A39" s="25"/>
      <c r="B39" s="184"/>
      <c r="C39" s="152"/>
      <c r="D39" s="152"/>
      <c r="E39" s="152"/>
    </row>
    <row r="40" spans="1:5" x14ac:dyDescent="0.25">
      <c r="A40" s="25"/>
      <c r="B40" s="148" t="s">
        <v>1001</v>
      </c>
      <c r="C40" s="118"/>
      <c r="D40" s="164"/>
      <c r="E40" s="113"/>
    </row>
    <row r="41" spans="1:5" x14ac:dyDescent="0.25">
      <c r="A41" s="25"/>
      <c r="B41" s="188" t="s">
        <v>306</v>
      </c>
      <c r="C41" s="118"/>
      <c r="D41" s="39"/>
      <c r="E41" s="39"/>
    </row>
    <row r="42" spans="1:5" x14ac:dyDescent="0.25">
      <c r="A42" s="25"/>
      <c r="B42" s="188" t="s">
        <v>307</v>
      </c>
      <c r="C42" s="118"/>
      <c r="D42" s="39"/>
      <c r="E42" s="39"/>
    </row>
    <row r="43" spans="1:5" x14ac:dyDescent="0.25">
      <c r="A43" s="25"/>
      <c r="B43" s="188" t="s">
        <v>308</v>
      </c>
      <c r="C43" s="118"/>
      <c r="D43" s="39"/>
      <c r="E43" s="39"/>
    </row>
    <row r="44" spans="1:5" x14ac:dyDescent="0.25">
      <c r="A44" s="25"/>
      <c r="B44" s="188" t="s">
        <v>309</v>
      </c>
      <c r="C44" s="118"/>
      <c r="D44" s="39"/>
      <c r="E44" s="39"/>
    </row>
    <row r="45" spans="1:5" x14ac:dyDescent="0.25">
      <c r="A45" s="25"/>
      <c r="B45" s="188" t="s">
        <v>310</v>
      </c>
      <c r="C45" s="118"/>
      <c r="D45" s="39"/>
      <c r="E45" s="39"/>
    </row>
    <row r="46" spans="1:5" x14ac:dyDescent="0.25">
      <c r="A46" s="25"/>
      <c r="B46" s="188" t="s">
        <v>311</v>
      </c>
      <c r="C46" s="118"/>
      <c r="D46" s="39"/>
      <c r="E46" s="39"/>
    </row>
    <row r="47" spans="1:5" x14ac:dyDescent="0.25">
      <c r="A47" s="25"/>
      <c r="B47" s="188" t="s">
        <v>312</v>
      </c>
      <c r="C47" s="118"/>
      <c r="D47" s="39"/>
      <c r="E47" s="39"/>
    </row>
    <row r="48" spans="1:5" x14ac:dyDescent="0.25">
      <c r="A48" s="25"/>
      <c r="B48" s="187" t="s">
        <v>313</v>
      </c>
      <c r="C48" s="118"/>
      <c r="D48" s="169">
        <f>+SUM(D41:D47)</f>
        <v>0</v>
      </c>
      <c r="E48" s="169">
        <f>+SUM(E41:E47)</f>
        <v>0</v>
      </c>
    </row>
    <row r="49" spans="1:5" x14ac:dyDescent="0.25">
      <c r="A49" s="25"/>
      <c r="B49" s="184"/>
      <c r="C49" s="152"/>
      <c r="D49" s="152"/>
      <c r="E49" s="152"/>
    </row>
    <row r="50" spans="1:5" x14ac:dyDescent="0.25">
      <c r="A50" s="25"/>
      <c r="B50" s="148" t="s">
        <v>314</v>
      </c>
      <c r="C50" s="194"/>
      <c r="D50" s="169">
        <f>+D38+D48</f>
        <v>0</v>
      </c>
      <c r="E50" s="169">
        <f>+E38+E48</f>
        <v>0</v>
      </c>
    </row>
    <row r="51" spans="1:5" x14ac:dyDescent="0.25">
      <c r="A51" s="25"/>
      <c r="B51" s="184"/>
      <c r="C51" s="152"/>
      <c r="D51" s="152"/>
      <c r="E51" s="152"/>
    </row>
    <row r="52" spans="1:5" x14ac:dyDescent="0.25">
      <c r="A52" s="134"/>
      <c r="B52" s="188" t="s">
        <v>315</v>
      </c>
      <c r="C52" s="118"/>
      <c r="D52" s="157"/>
      <c r="E52" s="157"/>
    </row>
    <row r="53" spans="1:5" x14ac:dyDescent="0.25">
      <c r="A53" s="134"/>
      <c r="B53" s="184"/>
      <c r="C53" s="152"/>
      <c r="D53" s="152"/>
      <c r="E53" s="152"/>
    </row>
    <row r="54" spans="1:5" x14ac:dyDescent="0.25">
      <c r="A54" s="134"/>
      <c r="B54" s="148" t="s">
        <v>632</v>
      </c>
      <c r="C54" s="194"/>
      <c r="D54" s="169">
        <f>+D50-D52</f>
        <v>0</v>
      </c>
      <c r="E54" s="169">
        <f>+E50-E52</f>
        <v>0</v>
      </c>
    </row>
    <row r="55" spans="1:5" x14ac:dyDescent="0.25">
      <c r="A55" s="134"/>
      <c r="B55" s="148"/>
      <c r="C55" s="194"/>
      <c r="D55" s="165"/>
      <c r="E55" s="165"/>
    </row>
    <row r="56" spans="1:5" x14ac:dyDescent="0.25">
      <c r="A56" s="134"/>
      <c r="B56" s="188" t="s">
        <v>319</v>
      </c>
      <c r="C56" s="194"/>
      <c r="D56" s="186"/>
      <c r="E56" s="186"/>
    </row>
    <row r="57" spans="1:5" x14ac:dyDescent="0.25">
      <c r="A57" s="100"/>
      <c r="B57" s="90"/>
      <c r="C57" s="92"/>
      <c r="D57" s="85"/>
      <c r="E57" s="85"/>
    </row>
    <row r="58" spans="1:5" x14ac:dyDescent="0.25">
      <c r="A58" s="134"/>
      <c r="B58" s="188" t="s">
        <v>320</v>
      </c>
      <c r="C58" s="194"/>
      <c r="D58" s="186"/>
      <c r="E58" s="186"/>
    </row>
    <row r="59" spans="1:5" x14ac:dyDescent="0.25">
      <c r="A59" s="100"/>
      <c r="B59" s="196"/>
      <c r="C59" s="92"/>
      <c r="D59" s="72"/>
      <c r="E59" s="72"/>
    </row>
    <row r="60" spans="1:5" x14ac:dyDescent="0.25">
      <c r="A60" s="134"/>
      <c r="B60" s="148" t="s">
        <v>321</v>
      </c>
      <c r="C60" s="194"/>
      <c r="D60" s="169">
        <f>+D54+D56-D58</f>
        <v>0</v>
      </c>
      <c r="E60" s="169">
        <f>+E54+E56-E58</f>
        <v>0</v>
      </c>
    </row>
  </sheetData>
  <sheetProtection algorithmName="SHA-512" hashValue="T9W2f5dAiINuDYe+OHR0kDjV219Rf4CA50naPvfXVQRJePADGv03xy98GqiYFy+s/CSzL1cR4Tr/eqpCa/+nEQ==" saltValue="UUrJCVNdzqIZWC0JQyQtVg==" spinCount="100000" sheet="1" objects="1" scenarios="1"/>
  <mergeCells count="1">
    <mergeCell ref="D4:E4"/>
  </mergeCells>
  <printOptions horizontalCentered="1"/>
  <pageMargins left="0.70866141732283472" right="0.70866141732283472" top="0.74803149606299213" bottom="0.74803149606299213" header="0.31496062992125984" footer="0.31496062992125984"/>
  <pageSetup paperSize="9" scale="84" orientation="portrait" r:id="rId1"/>
  <headerFooter>
    <oddFooter>&amp;L_________________________________
                    Firma Empresa&amp;R__________________________________
Inicialización Contador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8"/>
  <sheetViews>
    <sheetView showGridLines="0" zoomScaleNormal="100" workbookViewId="0">
      <selection activeCell="N7" sqref="N7"/>
    </sheetView>
  </sheetViews>
  <sheetFormatPr baseColWidth="10" defaultRowHeight="15" x14ac:dyDescent="0.25"/>
  <cols>
    <col min="1" max="1" width="3.7109375" customWidth="1"/>
    <col min="2" max="2" width="44.42578125" bestFit="1" customWidth="1"/>
  </cols>
  <sheetData>
    <row r="1" spans="1:12" x14ac:dyDescent="0.25">
      <c r="A1" s="57"/>
      <c r="B1" s="29" t="str">
        <f>+'INFORMACIÓN GENERAL'!$A$4</f>
        <v>NOMBRE O RAZÓN SOCIAL:</v>
      </c>
      <c r="C1" s="197">
        <f>+'INFORMACIÓN GENERAL'!C4:I4</f>
        <v>0</v>
      </c>
      <c r="D1" s="198"/>
      <c r="E1" s="198"/>
      <c r="F1" s="198"/>
      <c r="G1" s="198"/>
      <c r="H1" s="198"/>
      <c r="I1" s="197"/>
      <c r="J1" s="197"/>
      <c r="K1" s="197"/>
      <c r="L1" s="426" t="s">
        <v>1025</v>
      </c>
    </row>
    <row r="2" spans="1:12" x14ac:dyDescent="0.25">
      <c r="A2" s="57"/>
      <c r="B2" s="29" t="str">
        <f>+'INFORMACIÓN GENERAL'!$A$9</f>
        <v>FECHA DE ESTADOS FINANCIEROS:</v>
      </c>
      <c r="C2" s="183">
        <f>+'INFORMACIÓN GENERAL'!C9:D9</f>
        <v>43100</v>
      </c>
      <c r="D2" s="198"/>
      <c r="E2" s="198"/>
      <c r="F2" s="183"/>
      <c r="G2" s="57"/>
      <c r="H2" s="57"/>
      <c r="I2" s="57"/>
      <c r="J2" s="57"/>
      <c r="K2" s="57"/>
      <c r="L2" s="57"/>
    </row>
    <row r="3" spans="1:12" ht="15.75" thickBot="1" x14ac:dyDescent="0.3">
      <c r="A3" s="205"/>
      <c r="B3" s="205"/>
      <c r="C3" s="475">
        <v>1</v>
      </c>
      <c r="D3" s="205"/>
      <c r="E3" s="205"/>
      <c r="F3" s="205"/>
      <c r="G3" s="205"/>
      <c r="H3" s="205"/>
      <c r="I3" s="205"/>
      <c r="J3" s="205"/>
      <c r="K3" s="205"/>
      <c r="L3" s="205"/>
    </row>
    <row r="4" spans="1:12" ht="18.95" customHeight="1" thickBot="1" x14ac:dyDescent="0.3">
      <c r="A4" s="205"/>
      <c r="B4" s="1229" t="s">
        <v>633</v>
      </c>
      <c r="C4" s="1231" t="s">
        <v>634</v>
      </c>
      <c r="D4" s="1231"/>
      <c r="E4" s="1231"/>
      <c r="F4" s="1231"/>
      <c r="G4" s="1231"/>
      <c r="H4" s="1231"/>
      <c r="I4" s="1231"/>
      <c r="J4" s="1231"/>
      <c r="K4" s="1231"/>
      <c r="L4" s="1232"/>
    </row>
    <row r="5" spans="1:12" ht="18.95" customHeight="1" thickBot="1" x14ac:dyDescent="0.3">
      <c r="A5" s="205"/>
      <c r="B5" s="1230"/>
      <c r="C5" s="1233">
        <f>DATE(YEAR($C$2)+$C$3,MONTH($C$2),DAY($C$2))</f>
        <v>43465</v>
      </c>
      <c r="D5" s="1234">
        <f>DATE(YEAR($C$2)+D3,MONTH($C$2),DAY($C$2))</f>
        <v>43100</v>
      </c>
      <c r="E5" s="1234">
        <f>DATE(YEAR($C$2)+2*$C$3,MONTH($C$2),DAY($C$2))</f>
        <v>43830</v>
      </c>
      <c r="F5" s="1234">
        <f>DATE(YEAR($C$2)+F3,MONTH($C$2),DAY($C$2))</f>
        <v>43100</v>
      </c>
      <c r="G5" s="1234">
        <f>DATE(YEAR($C$2)+3*$C$3,MONTH($C$2),DAY($C$2))</f>
        <v>44196</v>
      </c>
      <c r="H5" s="1234">
        <f>DATE(YEAR($C$2)+H3,MONTH($C$2),DAY($C$2))</f>
        <v>43100</v>
      </c>
      <c r="I5" s="1234">
        <f>DATE(YEAR($C$2)+4*$C$3,MONTH($C$2),DAY($C$2))</f>
        <v>44561</v>
      </c>
      <c r="J5" s="1234">
        <f>DATE(YEAR($C$2)+J3,MONTH($C$2),DAY($C$2))</f>
        <v>43100</v>
      </c>
      <c r="K5" s="1209" t="s">
        <v>635</v>
      </c>
      <c r="L5" s="1210"/>
    </row>
    <row r="6" spans="1:12" ht="15.75" thickBot="1" x14ac:dyDescent="0.3">
      <c r="A6" s="205"/>
      <c r="B6" s="476" t="s">
        <v>636</v>
      </c>
      <c r="C6" s="1235">
        <v>0</v>
      </c>
      <c r="D6" s="1235"/>
      <c r="E6" s="1236">
        <f>C58</f>
        <v>0</v>
      </c>
      <c r="F6" s="1236"/>
      <c r="G6" s="1236">
        <f>E58</f>
        <v>0</v>
      </c>
      <c r="H6" s="1236"/>
      <c r="I6" s="1236">
        <f>G58</f>
        <v>0</v>
      </c>
      <c r="J6" s="1236"/>
      <c r="K6" s="1236">
        <f>I58</f>
        <v>0</v>
      </c>
      <c r="L6" s="1237"/>
    </row>
    <row r="7" spans="1:12" x14ac:dyDescent="0.25">
      <c r="A7" s="205"/>
      <c r="B7" s="477" t="s">
        <v>325</v>
      </c>
      <c r="C7" s="478" t="s">
        <v>637</v>
      </c>
      <c r="D7" s="478" t="s">
        <v>638</v>
      </c>
      <c r="E7" s="478" t="s">
        <v>637</v>
      </c>
      <c r="F7" s="478" t="s">
        <v>638</v>
      </c>
      <c r="G7" s="478" t="s">
        <v>637</v>
      </c>
      <c r="H7" s="478" t="s">
        <v>638</v>
      </c>
      <c r="I7" s="478" t="s">
        <v>637</v>
      </c>
      <c r="J7" s="478" t="s">
        <v>638</v>
      </c>
      <c r="K7" s="478" t="s">
        <v>637</v>
      </c>
      <c r="L7" s="479" t="s">
        <v>638</v>
      </c>
    </row>
    <row r="8" spans="1:12" x14ac:dyDescent="0.25">
      <c r="A8" s="205"/>
      <c r="B8" s="480" t="s">
        <v>283</v>
      </c>
      <c r="C8" s="38"/>
      <c r="D8" s="38"/>
      <c r="E8" s="38"/>
      <c r="F8" s="38"/>
      <c r="G8" s="38"/>
      <c r="H8" s="38"/>
      <c r="I8" s="38"/>
      <c r="J8" s="38"/>
      <c r="K8" s="38"/>
      <c r="L8" s="481"/>
    </row>
    <row r="9" spans="1:12" x14ac:dyDescent="0.25">
      <c r="A9" s="205"/>
      <c r="B9" s="480" t="s">
        <v>284</v>
      </c>
      <c r="C9" s="38"/>
      <c r="D9" s="38"/>
      <c r="E9" s="38"/>
      <c r="F9" s="38"/>
      <c r="G9" s="38"/>
      <c r="H9" s="38"/>
      <c r="I9" s="38"/>
      <c r="J9" s="38"/>
      <c r="K9" s="38"/>
      <c r="L9" s="481"/>
    </row>
    <row r="10" spans="1:12" x14ac:dyDescent="0.25">
      <c r="A10" s="205"/>
      <c r="B10" s="480" t="s">
        <v>285</v>
      </c>
      <c r="C10" s="38"/>
      <c r="D10" s="38"/>
      <c r="E10" s="38"/>
      <c r="F10" s="38"/>
      <c r="G10" s="38"/>
      <c r="H10" s="38"/>
      <c r="I10" s="38"/>
      <c r="J10" s="38"/>
      <c r="K10" s="38"/>
      <c r="L10" s="481"/>
    </row>
    <row r="11" spans="1:12" x14ac:dyDescent="0.25">
      <c r="A11" s="205"/>
      <c r="B11" s="480" t="s">
        <v>286</v>
      </c>
      <c r="C11" s="38"/>
      <c r="D11" s="38"/>
      <c r="E11" s="38"/>
      <c r="F11" s="38"/>
      <c r="G11" s="38"/>
      <c r="H11" s="38"/>
      <c r="I11" s="38"/>
      <c r="J11" s="38"/>
      <c r="K11" s="38"/>
      <c r="L11" s="481"/>
    </row>
    <row r="12" spans="1:12" x14ac:dyDescent="0.25">
      <c r="A12" s="205"/>
      <c r="B12" s="480" t="s">
        <v>639</v>
      </c>
      <c r="C12" s="38"/>
      <c r="D12" s="38"/>
      <c r="E12" s="38"/>
      <c r="F12" s="38"/>
      <c r="G12" s="38"/>
      <c r="H12" s="38"/>
      <c r="I12" s="38"/>
      <c r="J12" s="38"/>
      <c r="K12" s="38"/>
      <c r="L12" s="481"/>
    </row>
    <row r="13" spans="1:12" x14ac:dyDescent="0.25">
      <c r="A13" s="205"/>
      <c r="B13" s="480" t="s">
        <v>287</v>
      </c>
      <c r="C13" s="38"/>
      <c r="D13" s="38"/>
      <c r="E13" s="38"/>
      <c r="F13" s="38"/>
      <c r="G13" s="38"/>
      <c r="H13" s="38"/>
      <c r="I13" s="38"/>
      <c r="J13" s="38"/>
      <c r="K13" s="38"/>
      <c r="L13" s="481"/>
    </row>
    <row r="14" spans="1:12" x14ac:dyDescent="0.25">
      <c r="A14" s="205"/>
      <c r="B14" s="480" t="s">
        <v>327</v>
      </c>
      <c r="C14" s="38"/>
      <c r="D14" s="38"/>
      <c r="E14" s="38"/>
      <c r="F14" s="38"/>
      <c r="G14" s="38"/>
      <c r="H14" s="38"/>
      <c r="I14" s="38"/>
      <c r="J14" s="38"/>
      <c r="K14" s="38"/>
      <c r="L14" s="481"/>
    </row>
    <row r="15" spans="1:12" x14ac:dyDescent="0.25">
      <c r="A15" s="205"/>
      <c r="B15" s="480" t="s">
        <v>328</v>
      </c>
      <c r="C15" s="38"/>
      <c r="D15" s="38"/>
      <c r="E15" s="38"/>
      <c r="F15" s="38"/>
      <c r="G15" s="38"/>
      <c r="H15" s="38"/>
      <c r="I15" s="38"/>
      <c r="J15" s="38"/>
      <c r="K15" s="38"/>
      <c r="L15" s="481"/>
    </row>
    <row r="16" spans="1:12" x14ac:dyDescent="0.25">
      <c r="A16" s="205"/>
      <c r="B16" s="452" t="s">
        <v>640</v>
      </c>
      <c r="C16" s="1238">
        <f>SUM(D8:D15)</f>
        <v>0</v>
      </c>
      <c r="D16" s="1238"/>
      <c r="E16" s="1238">
        <f>SUM(F8:F15)</f>
        <v>0</v>
      </c>
      <c r="F16" s="1238"/>
      <c r="G16" s="1238">
        <f>SUM(H8:H15)</f>
        <v>0</v>
      </c>
      <c r="H16" s="1238"/>
      <c r="I16" s="1238">
        <f>SUM(J8:J15)</f>
        <v>0</v>
      </c>
      <c r="J16" s="1238"/>
      <c r="K16" s="1238">
        <f>SUM(L8:L15)</f>
        <v>0</v>
      </c>
      <c r="L16" s="1239"/>
    </row>
    <row r="17" spans="1:12" x14ac:dyDescent="0.25">
      <c r="A17" s="205"/>
      <c r="B17" s="480" t="s">
        <v>330</v>
      </c>
      <c r="C17" s="871"/>
      <c r="D17" s="871"/>
      <c r="E17" s="871"/>
      <c r="F17" s="871"/>
      <c r="G17" s="871"/>
      <c r="H17" s="871"/>
      <c r="I17" s="871"/>
      <c r="J17" s="871"/>
      <c r="K17" s="871"/>
      <c r="L17" s="1240"/>
    </row>
    <row r="18" spans="1:12" x14ac:dyDescent="0.25">
      <c r="A18" s="205"/>
      <c r="B18" s="480" t="s">
        <v>331</v>
      </c>
      <c r="C18" s="871"/>
      <c r="D18" s="871"/>
      <c r="E18" s="871"/>
      <c r="F18" s="871"/>
      <c r="G18" s="871"/>
      <c r="H18" s="871"/>
      <c r="I18" s="871"/>
      <c r="J18" s="871"/>
      <c r="K18" s="871"/>
      <c r="L18" s="1240"/>
    </row>
    <row r="19" spans="1:12" x14ac:dyDescent="0.25">
      <c r="A19" s="205"/>
      <c r="B19" s="480" t="s">
        <v>332</v>
      </c>
      <c r="C19" s="871"/>
      <c r="D19" s="871"/>
      <c r="E19" s="871"/>
      <c r="F19" s="871"/>
      <c r="G19" s="871"/>
      <c r="H19" s="871"/>
      <c r="I19" s="871"/>
      <c r="J19" s="871"/>
      <c r="K19" s="871"/>
      <c r="L19" s="1240"/>
    </row>
    <row r="20" spans="1:12" x14ac:dyDescent="0.25">
      <c r="A20" s="205"/>
      <c r="B20" s="452" t="s">
        <v>641</v>
      </c>
      <c r="C20" s="1238">
        <f>+SUM(C17:D19)</f>
        <v>0</v>
      </c>
      <c r="D20" s="1238"/>
      <c r="E20" s="1238">
        <f>+SUM(E17:F19)</f>
        <v>0</v>
      </c>
      <c r="F20" s="1238"/>
      <c r="G20" s="1238">
        <f>+SUM(G17:H19)</f>
        <v>0</v>
      </c>
      <c r="H20" s="1238"/>
      <c r="I20" s="1238">
        <f>+SUM(I17:J19)</f>
        <v>0</v>
      </c>
      <c r="J20" s="1238"/>
      <c r="K20" s="1238">
        <f>+SUM(K17:L19)</f>
        <v>0</v>
      </c>
      <c r="L20" s="1239"/>
    </row>
    <row r="21" spans="1:12" ht="15" customHeight="1" thickBot="1" x14ac:dyDescent="0.3">
      <c r="A21" s="205"/>
      <c r="B21" s="482" t="s">
        <v>642</v>
      </c>
      <c r="C21" s="1241">
        <f>C16+C20</f>
        <v>0</v>
      </c>
      <c r="D21" s="1241"/>
      <c r="E21" s="1241">
        <f>E16+E20</f>
        <v>0</v>
      </c>
      <c r="F21" s="1241"/>
      <c r="G21" s="1241">
        <f>G16+G20</f>
        <v>0</v>
      </c>
      <c r="H21" s="1241"/>
      <c r="I21" s="1241">
        <f>I16+I20</f>
        <v>0</v>
      </c>
      <c r="J21" s="1241"/>
      <c r="K21" s="1241">
        <f>K16+K20</f>
        <v>0</v>
      </c>
      <c r="L21" s="1242"/>
    </row>
    <row r="22" spans="1:12" x14ac:dyDescent="0.25">
      <c r="A22" s="205"/>
      <c r="B22" s="483" t="s">
        <v>335</v>
      </c>
      <c r="C22" s="484" t="s">
        <v>637</v>
      </c>
      <c r="D22" s="484" t="s">
        <v>638</v>
      </c>
      <c r="E22" s="484" t="s">
        <v>637</v>
      </c>
      <c r="F22" s="484" t="s">
        <v>638</v>
      </c>
      <c r="G22" s="484" t="s">
        <v>637</v>
      </c>
      <c r="H22" s="484" t="s">
        <v>638</v>
      </c>
      <c r="I22" s="484" t="s">
        <v>637</v>
      </c>
      <c r="J22" s="484" t="s">
        <v>638</v>
      </c>
      <c r="K22" s="484" t="s">
        <v>637</v>
      </c>
      <c r="L22" s="485" t="s">
        <v>638</v>
      </c>
    </row>
    <row r="23" spans="1:12" x14ac:dyDescent="0.25">
      <c r="A23" s="205"/>
      <c r="B23" s="480" t="s">
        <v>336</v>
      </c>
      <c r="C23" s="38"/>
      <c r="D23" s="38"/>
      <c r="E23" s="38"/>
      <c r="F23" s="38"/>
      <c r="G23" s="38"/>
      <c r="H23" s="38"/>
      <c r="I23" s="38"/>
      <c r="J23" s="38"/>
      <c r="K23" s="38"/>
      <c r="L23" s="481"/>
    </row>
    <row r="24" spans="1:12" x14ac:dyDescent="0.25">
      <c r="A24" s="205"/>
      <c r="B24" s="480" t="s">
        <v>337</v>
      </c>
      <c r="C24" s="38"/>
      <c r="D24" s="38"/>
      <c r="E24" s="38"/>
      <c r="F24" s="38"/>
      <c r="G24" s="38"/>
      <c r="H24" s="38"/>
      <c r="I24" s="38"/>
      <c r="J24" s="38"/>
      <c r="K24" s="38"/>
      <c r="L24" s="481"/>
    </row>
    <row r="25" spans="1:12" x14ac:dyDescent="0.25">
      <c r="A25" s="205"/>
      <c r="B25" s="480" t="s">
        <v>338</v>
      </c>
      <c r="C25" s="38"/>
      <c r="D25" s="38"/>
      <c r="E25" s="38"/>
      <c r="F25" s="38"/>
      <c r="G25" s="38"/>
      <c r="H25" s="38"/>
      <c r="I25" s="38"/>
      <c r="J25" s="38"/>
      <c r="K25" s="38"/>
      <c r="L25" s="481"/>
    </row>
    <row r="26" spans="1:12" x14ac:dyDescent="0.25">
      <c r="A26" s="205"/>
      <c r="B26" s="480" t="s">
        <v>339</v>
      </c>
      <c r="C26" s="38"/>
      <c r="D26" s="38"/>
      <c r="E26" s="38"/>
      <c r="F26" s="38"/>
      <c r="G26" s="38"/>
      <c r="H26" s="38"/>
      <c r="I26" s="38"/>
      <c r="J26" s="38"/>
      <c r="K26" s="38"/>
      <c r="L26" s="481"/>
    </row>
    <row r="27" spans="1:12" x14ac:dyDescent="0.25">
      <c r="A27" s="205"/>
      <c r="B27" s="480" t="s">
        <v>643</v>
      </c>
      <c r="C27" s="871"/>
      <c r="D27" s="871"/>
      <c r="E27" s="871"/>
      <c r="F27" s="871"/>
      <c r="G27" s="871"/>
      <c r="H27" s="871"/>
      <c r="I27" s="871"/>
      <c r="J27" s="871"/>
      <c r="K27" s="871"/>
      <c r="L27" s="1240"/>
    </row>
    <row r="28" spans="1:12" x14ac:dyDescent="0.25">
      <c r="A28" s="205"/>
      <c r="B28" s="480" t="s">
        <v>341</v>
      </c>
      <c r="C28" s="871"/>
      <c r="D28" s="871"/>
      <c r="E28" s="871"/>
      <c r="F28" s="871"/>
      <c r="G28" s="871"/>
      <c r="H28" s="871"/>
      <c r="I28" s="871"/>
      <c r="J28" s="871"/>
      <c r="K28" s="871"/>
      <c r="L28" s="1240"/>
    </row>
    <row r="29" spans="1:12" x14ac:dyDescent="0.25">
      <c r="A29" s="205"/>
      <c r="B29" s="480" t="s">
        <v>644</v>
      </c>
      <c r="C29" s="871"/>
      <c r="D29" s="871"/>
      <c r="E29" s="871"/>
      <c r="F29" s="871"/>
      <c r="G29" s="871"/>
      <c r="H29" s="871"/>
      <c r="I29" s="871"/>
      <c r="J29" s="871"/>
      <c r="K29" s="871"/>
      <c r="L29" s="1240"/>
    </row>
    <row r="30" spans="1:12" x14ac:dyDescent="0.25">
      <c r="A30" s="205"/>
      <c r="B30" s="480" t="s">
        <v>343</v>
      </c>
      <c r="C30" s="871"/>
      <c r="D30" s="871"/>
      <c r="E30" s="871"/>
      <c r="F30" s="871"/>
      <c r="G30" s="871"/>
      <c r="H30" s="871"/>
      <c r="I30" s="871"/>
      <c r="J30" s="871"/>
      <c r="K30" s="871"/>
      <c r="L30" s="1240"/>
    </row>
    <row r="31" spans="1:12" x14ac:dyDescent="0.25">
      <c r="A31" s="205"/>
      <c r="B31" s="480" t="s">
        <v>344</v>
      </c>
      <c r="C31" s="871"/>
      <c r="D31" s="871"/>
      <c r="E31" s="871"/>
      <c r="F31" s="871"/>
      <c r="G31" s="871"/>
      <c r="H31" s="871"/>
      <c r="I31" s="871"/>
      <c r="J31" s="871"/>
      <c r="K31" s="871"/>
      <c r="L31" s="1240"/>
    </row>
    <row r="32" spans="1:12" x14ac:dyDescent="0.25">
      <c r="A32" s="205"/>
      <c r="B32" s="480" t="s">
        <v>345</v>
      </c>
      <c r="C32" s="871"/>
      <c r="D32" s="871"/>
      <c r="E32" s="871"/>
      <c r="F32" s="871"/>
      <c r="G32" s="871"/>
      <c r="H32" s="871"/>
      <c r="I32" s="871"/>
      <c r="J32" s="871"/>
      <c r="K32" s="871"/>
      <c r="L32" s="1240"/>
    </row>
    <row r="33" spans="1:12" x14ac:dyDescent="0.25">
      <c r="A33" s="205"/>
      <c r="B33" s="480" t="s">
        <v>346</v>
      </c>
      <c r="C33" s="871"/>
      <c r="D33" s="871"/>
      <c r="E33" s="871"/>
      <c r="F33" s="871"/>
      <c r="G33" s="871"/>
      <c r="H33" s="871"/>
      <c r="I33" s="871"/>
      <c r="J33" s="871"/>
      <c r="K33" s="871"/>
      <c r="L33" s="1240"/>
    </row>
    <row r="34" spans="1:12" x14ac:dyDescent="0.25">
      <c r="A34" s="205"/>
      <c r="B34" s="480" t="s">
        <v>347</v>
      </c>
      <c r="C34" s="871"/>
      <c r="D34" s="871"/>
      <c r="E34" s="871"/>
      <c r="F34" s="871"/>
      <c r="G34" s="871"/>
      <c r="H34" s="871"/>
      <c r="I34" s="871"/>
      <c r="J34" s="871"/>
      <c r="K34" s="871"/>
      <c r="L34" s="1240"/>
    </row>
    <row r="35" spans="1:12" x14ac:dyDescent="0.25">
      <c r="A35" s="205"/>
      <c r="B35" s="480" t="s">
        <v>348</v>
      </c>
      <c r="C35" s="871"/>
      <c r="D35" s="871"/>
      <c r="E35" s="871"/>
      <c r="F35" s="871"/>
      <c r="G35" s="871"/>
      <c r="H35" s="871"/>
      <c r="I35" s="871"/>
      <c r="J35" s="871"/>
      <c r="K35" s="871"/>
      <c r="L35" s="1240"/>
    </row>
    <row r="36" spans="1:12" x14ac:dyDescent="0.25">
      <c r="A36" s="205"/>
      <c r="B36" s="480" t="s">
        <v>349</v>
      </c>
      <c r="C36" s="871"/>
      <c r="D36" s="871"/>
      <c r="E36" s="871"/>
      <c r="F36" s="871"/>
      <c r="G36" s="871"/>
      <c r="H36" s="871"/>
      <c r="I36" s="871"/>
      <c r="J36" s="871"/>
      <c r="K36" s="871"/>
      <c r="L36" s="1240"/>
    </row>
    <row r="37" spans="1:12" x14ac:dyDescent="0.25">
      <c r="A37" s="205"/>
      <c r="B37" s="480" t="s">
        <v>350</v>
      </c>
      <c r="C37" s="871"/>
      <c r="D37" s="871"/>
      <c r="E37" s="871"/>
      <c r="F37" s="871"/>
      <c r="G37" s="871"/>
      <c r="H37" s="871"/>
      <c r="I37" s="871"/>
      <c r="J37" s="871"/>
      <c r="K37" s="871"/>
      <c r="L37" s="1240"/>
    </row>
    <row r="38" spans="1:12" x14ac:dyDescent="0.25">
      <c r="A38" s="205"/>
      <c r="B38" s="480" t="s">
        <v>351</v>
      </c>
      <c r="C38" s="871"/>
      <c r="D38" s="871"/>
      <c r="E38" s="871"/>
      <c r="F38" s="871"/>
      <c r="G38" s="871"/>
      <c r="H38" s="871"/>
      <c r="I38" s="871"/>
      <c r="J38" s="871"/>
      <c r="K38" s="871"/>
      <c r="L38" s="1240"/>
    </row>
    <row r="39" spans="1:12" x14ac:dyDescent="0.25">
      <c r="A39" s="205"/>
      <c r="B39" s="480" t="s">
        <v>352</v>
      </c>
      <c r="C39" s="871"/>
      <c r="D39" s="871"/>
      <c r="E39" s="871"/>
      <c r="F39" s="871"/>
      <c r="G39" s="871"/>
      <c r="H39" s="871"/>
      <c r="I39" s="871"/>
      <c r="J39" s="871"/>
      <c r="K39" s="871"/>
      <c r="L39" s="1240"/>
    </row>
    <row r="40" spans="1:12" x14ac:dyDescent="0.25">
      <c r="A40" s="205"/>
      <c r="B40" s="480" t="s">
        <v>353</v>
      </c>
      <c r="C40" s="871"/>
      <c r="D40" s="871"/>
      <c r="E40" s="871"/>
      <c r="F40" s="871"/>
      <c r="G40" s="871"/>
      <c r="H40" s="871"/>
      <c r="I40" s="871"/>
      <c r="J40" s="871"/>
      <c r="K40" s="871"/>
      <c r="L40" s="1240"/>
    </row>
    <row r="41" spans="1:12" x14ac:dyDescent="0.25">
      <c r="A41" s="205"/>
      <c r="B41" s="480" t="s">
        <v>645</v>
      </c>
      <c r="C41" s="871"/>
      <c r="D41" s="871"/>
      <c r="E41" s="871"/>
      <c r="F41" s="871"/>
      <c r="G41" s="871"/>
      <c r="H41" s="871"/>
      <c r="I41" s="871"/>
      <c r="J41" s="871"/>
      <c r="K41" s="871"/>
      <c r="L41" s="1240"/>
    </row>
    <row r="42" spans="1:12" x14ac:dyDescent="0.25">
      <c r="A42" s="205"/>
      <c r="B42" s="480" t="s">
        <v>355</v>
      </c>
      <c r="C42" s="871"/>
      <c r="D42" s="871"/>
      <c r="E42" s="871"/>
      <c r="F42" s="871"/>
      <c r="G42" s="871"/>
      <c r="H42" s="871"/>
      <c r="I42" s="871"/>
      <c r="J42" s="871"/>
      <c r="K42" s="871"/>
      <c r="L42" s="1240"/>
    </row>
    <row r="43" spans="1:12" x14ac:dyDescent="0.25">
      <c r="A43" s="205"/>
      <c r="B43" s="452" t="s">
        <v>646</v>
      </c>
      <c r="C43" s="1238">
        <f>+SUM(D23:D26)+SUM(C27:D42)</f>
        <v>0</v>
      </c>
      <c r="D43" s="1238"/>
      <c r="E43" s="1238">
        <f t="shared" ref="E43" si="0">+SUM(F23:F26)+SUM(E27:F42)</f>
        <v>0</v>
      </c>
      <c r="F43" s="1238"/>
      <c r="G43" s="1238">
        <f t="shared" ref="G43" si="1">+SUM(H23:H26)+SUM(G27:H42)</f>
        <v>0</v>
      </c>
      <c r="H43" s="1238"/>
      <c r="I43" s="1238">
        <f t="shared" ref="I43" si="2">+SUM(J23:J26)+SUM(I27:J42)</f>
        <v>0</v>
      </c>
      <c r="J43" s="1238"/>
      <c r="K43" s="1238">
        <f t="shared" ref="K43" si="3">+SUM(L23:L26)+SUM(K27:L42)</f>
        <v>0</v>
      </c>
      <c r="L43" s="1239"/>
    </row>
    <row r="44" spans="1:12" x14ac:dyDescent="0.25">
      <c r="A44" s="205"/>
      <c r="B44" s="480" t="s">
        <v>357</v>
      </c>
      <c r="C44" s="871"/>
      <c r="D44" s="871"/>
      <c r="E44" s="871"/>
      <c r="F44" s="871"/>
      <c r="G44" s="871"/>
      <c r="H44" s="871"/>
      <c r="I44" s="871"/>
      <c r="J44" s="871"/>
      <c r="K44" s="871"/>
      <c r="L44" s="1240"/>
    </row>
    <row r="45" spans="1:12" x14ac:dyDescent="0.25">
      <c r="A45" s="205"/>
      <c r="B45" s="480" t="s">
        <v>358</v>
      </c>
      <c r="C45" s="871"/>
      <c r="D45" s="871"/>
      <c r="E45" s="871"/>
      <c r="F45" s="871"/>
      <c r="G45" s="871"/>
      <c r="H45" s="871"/>
      <c r="I45" s="871"/>
      <c r="J45" s="871"/>
      <c r="K45" s="871"/>
      <c r="L45" s="1240"/>
    </row>
    <row r="46" spans="1:12" x14ac:dyDescent="0.25">
      <c r="A46" s="205"/>
      <c r="B46" s="480" t="s">
        <v>359</v>
      </c>
      <c r="C46" s="871"/>
      <c r="D46" s="871"/>
      <c r="E46" s="871"/>
      <c r="F46" s="871"/>
      <c r="G46" s="871"/>
      <c r="H46" s="871"/>
      <c r="I46" s="871"/>
      <c r="J46" s="871"/>
      <c r="K46" s="871"/>
      <c r="L46" s="1240"/>
    </row>
    <row r="47" spans="1:12" ht="15" customHeight="1" x14ac:dyDescent="0.25">
      <c r="A47" s="205"/>
      <c r="B47" s="452" t="s">
        <v>647</v>
      </c>
      <c r="C47" s="1238">
        <f>+SUM(C44:D46)</f>
        <v>0</v>
      </c>
      <c r="D47" s="1238"/>
      <c r="E47" s="1238">
        <f t="shared" ref="E47" si="4">+SUM(E44:F46)</f>
        <v>0</v>
      </c>
      <c r="F47" s="1238"/>
      <c r="G47" s="1238">
        <f t="shared" ref="G47" si="5">+SUM(G44:H46)</f>
        <v>0</v>
      </c>
      <c r="H47" s="1238"/>
      <c r="I47" s="1238">
        <f t="shared" ref="I47" si="6">+SUM(I44:J46)</f>
        <v>0</v>
      </c>
      <c r="J47" s="1238"/>
      <c r="K47" s="1238">
        <f t="shared" ref="K47" si="7">+SUM(K44:L46)</f>
        <v>0</v>
      </c>
      <c r="L47" s="1239"/>
    </row>
    <row r="48" spans="1:12" ht="15" customHeight="1" thickBot="1" x14ac:dyDescent="0.3">
      <c r="A48" s="205"/>
      <c r="B48" s="486" t="s">
        <v>648</v>
      </c>
      <c r="C48" s="1243">
        <f>+C47+C43</f>
        <v>0</v>
      </c>
      <c r="D48" s="1243"/>
      <c r="E48" s="1243">
        <f t="shared" ref="E48" si="8">+E47+E43</f>
        <v>0</v>
      </c>
      <c r="F48" s="1243"/>
      <c r="G48" s="1243">
        <f t="shared" ref="G48" si="9">+G47+G43</f>
        <v>0</v>
      </c>
      <c r="H48" s="1243"/>
      <c r="I48" s="1243">
        <f t="shared" ref="I48" si="10">+I47+I43</f>
        <v>0</v>
      </c>
      <c r="J48" s="1243"/>
      <c r="K48" s="1243">
        <f t="shared" ref="K48" si="11">+K47+K43</f>
        <v>0</v>
      </c>
      <c r="L48" s="1244"/>
    </row>
    <row r="49" spans="1:12" ht="15" customHeight="1" thickBot="1" x14ac:dyDescent="0.3">
      <c r="A49" s="205"/>
      <c r="B49" s="487" t="s">
        <v>649</v>
      </c>
      <c r="C49" s="1245">
        <f>C21-C48</f>
        <v>0</v>
      </c>
      <c r="D49" s="1245"/>
      <c r="E49" s="1245">
        <f>E21-E48</f>
        <v>0</v>
      </c>
      <c r="F49" s="1245"/>
      <c r="G49" s="1245">
        <f>G21-G48</f>
        <v>0</v>
      </c>
      <c r="H49" s="1245"/>
      <c r="I49" s="1245">
        <f>I21-I48</f>
        <v>0</v>
      </c>
      <c r="J49" s="1245"/>
      <c r="K49" s="1245">
        <f>K21-K48</f>
        <v>0</v>
      </c>
      <c r="L49" s="1246"/>
    </row>
    <row r="50" spans="1:12" x14ac:dyDescent="0.25">
      <c r="A50" s="205"/>
      <c r="B50" s="488" t="s">
        <v>362</v>
      </c>
      <c r="C50" s="1247"/>
      <c r="D50" s="1247"/>
      <c r="E50" s="1247"/>
      <c r="F50" s="1247"/>
      <c r="G50" s="1247"/>
      <c r="H50" s="1247"/>
      <c r="I50" s="1247"/>
      <c r="J50" s="1247"/>
      <c r="K50" s="1247"/>
      <c r="L50" s="1248"/>
    </row>
    <row r="51" spans="1:12" x14ac:dyDescent="0.25">
      <c r="A51" s="205"/>
      <c r="B51" s="480" t="s">
        <v>363</v>
      </c>
      <c r="C51" s="871"/>
      <c r="D51" s="871"/>
      <c r="E51" s="871"/>
      <c r="F51" s="871"/>
      <c r="G51" s="871"/>
      <c r="H51" s="871"/>
      <c r="I51" s="871"/>
      <c r="J51" s="871"/>
      <c r="K51" s="871"/>
      <c r="L51" s="1240"/>
    </row>
    <row r="52" spans="1:12" x14ac:dyDescent="0.25">
      <c r="A52" s="205"/>
      <c r="B52" s="480" t="s">
        <v>364</v>
      </c>
      <c r="C52" s="871"/>
      <c r="D52" s="871"/>
      <c r="E52" s="871"/>
      <c r="F52" s="871"/>
      <c r="G52" s="871"/>
      <c r="H52" s="871"/>
      <c r="I52" s="871"/>
      <c r="J52" s="871"/>
      <c r="K52" s="871"/>
      <c r="L52" s="1240"/>
    </row>
    <row r="53" spans="1:12" x14ac:dyDescent="0.25">
      <c r="A53" s="205"/>
      <c r="B53" s="480" t="s">
        <v>650</v>
      </c>
      <c r="C53" s="871"/>
      <c r="D53" s="871"/>
      <c r="E53" s="871"/>
      <c r="F53" s="871"/>
      <c r="G53" s="871"/>
      <c r="H53" s="871"/>
      <c r="I53" s="871"/>
      <c r="J53" s="871"/>
      <c r="K53" s="871"/>
      <c r="L53" s="1240"/>
    </row>
    <row r="54" spans="1:12" x14ac:dyDescent="0.25">
      <c r="A54" s="205"/>
      <c r="B54" s="480" t="s">
        <v>366</v>
      </c>
      <c r="C54" s="871"/>
      <c r="D54" s="871"/>
      <c r="E54" s="871"/>
      <c r="F54" s="871"/>
      <c r="G54" s="871"/>
      <c r="H54" s="871"/>
      <c r="I54" s="871"/>
      <c r="J54" s="871"/>
      <c r="K54" s="871"/>
      <c r="L54" s="1240"/>
    </row>
    <row r="55" spans="1:12" x14ac:dyDescent="0.25">
      <c r="A55" s="205"/>
      <c r="B55" s="480" t="s">
        <v>651</v>
      </c>
      <c r="C55" s="871"/>
      <c r="D55" s="871"/>
      <c r="E55" s="871"/>
      <c r="F55" s="871"/>
      <c r="G55" s="871"/>
      <c r="H55" s="871"/>
      <c r="I55" s="871"/>
      <c r="J55" s="871"/>
      <c r="K55" s="871"/>
      <c r="L55" s="1240"/>
    </row>
    <row r="56" spans="1:12" ht="15.75" thickBot="1" x14ac:dyDescent="0.3">
      <c r="A56" s="205"/>
      <c r="B56" s="489" t="s">
        <v>368</v>
      </c>
      <c r="C56" s="1251"/>
      <c r="D56" s="1251"/>
      <c r="E56" s="1251"/>
      <c r="F56" s="1251"/>
      <c r="G56" s="1251"/>
      <c r="H56" s="1251"/>
      <c r="I56" s="1251"/>
      <c r="J56" s="1251"/>
      <c r="K56" s="1251"/>
      <c r="L56" s="1252"/>
    </row>
    <row r="57" spans="1:12" ht="15" customHeight="1" thickBot="1" x14ac:dyDescent="0.3">
      <c r="A57" s="205"/>
      <c r="B57" s="487" t="s">
        <v>652</v>
      </c>
      <c r="C57" s="1245">
        <f>+SUM(C49:D51)-SUM(C52:D56)</f>
        <v>0</v>
      </c>
      <c r="D57" s="1245"/>
      <c r="E57" s="1245">
        <f t="shared" ref="E57" si="12">+SUM(E49:F51)-SUM(E52:F56)</f>
        <v>0</v>
      </c>
      <c r="F57" s="1245"/>
      <c r="G57" s="1245">
        <f t="shared" ref="G57" si="13">+SUM(G49:H51)-SUM(G52:H56)</f>
        <v>0</v>
      </c>
      <c r="H57" s="1245"/>
      <c r="I57" s="1245">
        <f t="shared" ref="I57" si="14">+SUM(I49:J51)-SUM(I52:J56)</f>
        <v>0</v>
      </c>
      <c r="J57" s="1245"/>
      <c r="K57" s="1245">
        <f t="shared" ref="K57" si="15">+SUM(K49:L51)-SUM(K52:L56)</f>
        <v>0</v>
      </c>
      <c r="L57" s="1246"/>
    </row>
    <row r="58" spans="1:12" ht="15" customHeight="1" thickBot="1" x14ac:dyDescent="0.3">
      <c r="A58" s="205"/>
      <c r="B58" s="490" t="s">
        <v>653</v>
      </c>
      <c r="C58" s="1249">
        <f>C6+C57</f>
        <v>0</v>
      </c>
      <c r="D58" s="1249"/>
      <c r="E58" s="1249">
        <f>E6+E57</f>
        <v>0</v>
      </c>
      <c r="F58" s="1249"/>
      <c r="G58" s="1249">
        <f>G6+G57</f>
        <v>0</v>
      </c>
      <c r="H58" s="1249"/>
      <c r="I58" s="1249">
        <f>I6+I57</f>
        <v>0</v>
      </c>
      <c r="J58" s="1249"/>
      <c r="K58" s="1249">
        <f>K6+K57</f>
        <v>0</v>
      </c>
      <c r="L58" s="1250"/>
    </row>
  </sheetData>
  <sheetProtection password="C993" sheet="1" objects="1" scenarios="1"/>
  <mergeCells count="202">
    <mergeCell ref="C55:D55"/>
    <mergeCell ref="E55:F55"/>
    <mergeCell ref="G55:H55"/>
    <mergeCell ref="I55:J55"/>
    <mergeCell ref="K55:L55"/>
    <mergeCell ref="C58:D58"/>
    <mergeCell ref="E58:F58"/>
    <mergeCell ref="G58:H58"/>
    <mergeCell ref="I58:J58"/>
    <mergeCell ref="K58:L58"/>
    <mergeCell ref="C56:D56"/>
    <mergeCell ref="E56:F56"/>
    <mergeCell ref="G56:H56"/>
    <mergeCell ref="I56:J56"/>
    <mergeCell ref="K56:L56"/>
    <mergeCell ref="C57:D57"/>
    <mergeCell ref="E57:F57"/>
    <mergeCell ref="G57:H57"/>
    <mergeCell ref="I57:J57"/>
    <mergeCell ref="K57:L57"/>
    <mergeCell ref="C53:D53"/>
    <mergeCell ref="E53:F53"/>
    <mergeCell ref="G53:H53"/>
    <mergeCell ref="I53:J53"/>
    <mergeCell ref="K53:L53"/>
    <mergeCell ref="C54:D54"/>
    <mergeCell ref="E54:F54"/>
    <mergeCell ref="G54:H54"/>
    <mergeCell ref="I54:J54"/>
    <mergeCell ref="K54:L54"/>
    <mergeCell ref="C51:D51"/>
    <mergeCell ref="E51:F51"/>
    <mergeCell ref="G51:H51"/>
    <mergeCell ref="I51:J51"/>
    <mergeCell ref="K51:L51"/>
    <mergeCell ref="C52:D52"/>
    <mergeCell ref="E52:F52"/>
    <mergeCell ref="G52:H52"/>
    <mergeCell ref="I52:J52"/>
    <mergeCell ref="K52:L52"/>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C45:D45"/>
    <mergeCell ref="E45:F45"/>
    <mergeCell ref="G45:H45"/>
    <mergeCell ref="I45:J45"/>
    <mergeCell ref="K45:L45"/>
    <mergeCell ref="C46:D46"/>
    <mergeCell ref="E46:F46"/>
    <mergeCell ref="G46:H46"/>
    <mergeCell ref="I46:J46"/>
    <mergeCell ref="K46:L46"/>
    <mergeCell ref="C43:D43"/>
    <mergeCell ref="E43:F43"/>
    <mergeCell ref="G43:H43"/>
    <mergeCell ref="I43:J43"/>
    <mergeCell ref="K43:L43"/>
    <mergeCell ref="C44:D44"/>
    <mergeCell ref="E44:F44"/>
    <mergeCell ref="G44:H44"/>
    <mergeCell ref="I44:J44"/>
    <mergeCell ref="K44:L44"/>
    <mergeCell ref="C41:D41"/>
    <mergeCell ref="E41:F41"/>
    <mergeCell ref="G41:H41"/>
    <mergeCell ref="I41:J41"/>
    <mergeCell ref="K41:L41"/>
    <mergeCell ref="C42:D42"/>
    <mergeCell ref="E42:F42"/>
    <mergeCell ref="G42:H42"/>
    <mergeCell ref="I42:J42"/>
    <mergeCell ref="K42:L42"/>
    <mergeCell ref="C39:D39"/>
    <mergeCell ref="E39:F39"/>
    <mergeCell ref="G39:H39"/>
    <mergeCell ref="I39:J39"/>
    <mergeCell ref="K39:L39"/>
    <mergeCell ref="C40:D40"/>
    <mergeCell ref="E40:F40"/>
    <mergeCell ref="G40:H40"/>
    <mergeCell ref="I40:J40"/>
    <mergeCell ref="K40:L40"/>
    <mergeCell ref="C37:D37"/>
    <mergeCell ref="E37:F37"/>
    <mergeCell ref="G37:H37"/>
    <mergeCell ref="I37:J37"/>
    <mergeCell ref="K37:L37"/>
    <mergeCell ref="C38:D38"/>
    <mergeCell ref="E38:F38"/>
    <mergeCell ref="G38:H38"/>
    <mergeCell ref="I38:J38"/>
    <mergeCell ref="K38:L38"/>
    <mergeCell ref="C35:D35"/>
    <mergeCell ref="E35:F35"/>
    <mergeCell ref="G35:H35"/>
    <mergeCell ref="I35:J35"/>
    <mergeCell ref="K35:L35"/>
    <mergeCell ref="C36:D36"/>
    <mergeCell ref="E36:F36"/>
    <mergeCell ref="G36:H36"/>
    <mergeCell ref="I36:J36"/>
    <mergeCell ref="K36:L36"/>
    <mergeCell ref="C33:D33"/>
    <mergeCell ref="E33:F33"/>
    <mergeCell ref="G33:H33"/>
    <mergeCell ref="I33:J33"/>
    <mergeCell ref="K33:L33"/>
    <mergeCell ref="C34:D34"/>
    <mergeCell ref="E34:F34"/>
    <mergeCell ref="G34:H34"/>
    <mergeCell ref="I34:J34"/>
    <mergeCell ref="K34:L34"/>
    <mergeCell ref="C31:D31"/>
    <mergeCell ref="E31:F31"/>
    <mergeCell ref="G31:H31"/>
    <mergeCell ref="I31:J31"/>
    <mergeCell ref="K31:L31"/>
    <mergeCell ref="C32:D32"/>
    <mergeCell ref="E32:F32"/>
    <mergeCell ref="G32:H32"/>
    <mergeCell ref="I32:J32"/>
    <mergeCell ref="K32:L32"/>
    <mergeCell ref="C29:D29"/>
    <mergeCell ref="E29:F29"/>
    <mergeCell ref="G29:H29"/>
    <mergeCell ref="I29:J29"/>
    <mergeCell ref="K29:L29"/>
    <mergeCell ref="C30:D30"/>
    <mergeCell ref="E30:F30"/>
    <mergeCell ref="G30:H30"/>
    <mergeCell ref="I30:J30"/>
    <mergeCell ref="K30:L30"/>
    <mergeCell ref="C27:D27"/>
    <mergeCell ref="E27:F27"/>
    <mergeCell ref="G27:H27"/>
    <mergeCell ref="I27:J27"/>
    <mergeCell ref="K27:L27"/>
    <mergeCell ref="C28:D28"/>
    <mergeCell ref="E28:F28"/>
    <mergeCell ref="G28:H28"/>
    <mergeCell ref="I28:J28"/>
    <mergeCell ref="K28:L28"/>
    <mergeCell ref="C20:D20"/>
    <mergeCell ref="E20:F20"/>
    <mergeCell ref="G20:H20"/>
    <mergeCell ref="I20:J20"/>
    <mergeCell ref="K20:L20"/>
    <mergeCell ref="C21:D21"/>
    <mergeCell ref="E21:F21"/>
    <mergeCell ref="G21:H21"/>
    <mergeCell ref="I21:J21"/>
    <mergeCell ref="K21:L21"/>
    <mergeCell ref="C18:D18"/>
    <mergeCell ref="E18:F18"/>
    <mergeCell ref="G18:H18"/>
    <mergeCell ref="I18:J18"/>
    <mergeCell ref="K18:L18"/>
    <mergeCell ref="C19:D19"/>
    <mergeCell ref="E19:F19"/>
    <mergeCell ref="G19:H19"/>
    <mergeCell ref="I19:J19"/>
    <mergeCell ref="K19:L19"/>
    <mergeCell ref="C16:D16"/>
    <mergeCell ref="E16:F16"/>
    <mergeCell ref="G16:H16"/>
    <mergeCell ref="I16:J16"/>
    <mergeCell ref="K16:L16"/>
    <mergeCell ref="C17:D17"/>
    <mergeCell ref="E17:F17"/>
    <mergeCell ref="G17:H17"/>
    <mergeCell ref="I17:J17"/>
    <mergeCell ref="K17:L17"/>
    <mergeCell ref="B4:B5"/>
    <mergeCell ref="C4:L4"/>
    <mergeCell ref="C5:D5"/>
    <mergeCell ref="E5:F5"/>
    <mergeCell ref="G5:H5"/>
    <mergeCell ref="I5:J5"/>
    <mergeCell ref="K5:L5"/>
    <mergeCell ref="C6:D6"/>
    <mergeCell ref="E6:F6"/>
    <mergeCell ref="G6:H6"/>
    <mergeCell ref="I6:J6"/>
    <mergeCell ref="K6:L6"/>
  </mergeCells>
  <printOptions horizontalCentered="1"/>
  <pageMargins left="0.70866141732283472" right="0.70866141732283472" top="0.74803149606299213" bottom="0.74803149606299213" header="0.31496062992125984" footer="0.31496062992125984"/>
  <pageSetup paperSize="9" scale="57" orientation="landscape" r:id="rId1"/>
  <headerFooter>
    <oddFooter>&amp;L_________________________________
                    Firma Empresa&amp;R__________________________________
Inicialización Contador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128"/>
  <sheetViews>
    <sheetView showGridLines="0" zoomScaleNormal="100" workbookViewId="0">
      <selection activeCell="J7" sqref="J7"/>
    </sheetView>
  </sheetViews>
  <sheetFormatPr baseColWidth="10" defaultRowHeight="15" x14ac:dyDescent="0.25"/>
  <cols>
    <col min="1" max="1" width="3.140625" customWidth="1"/>
    <col min="2" max="2" width="41.140625" customWidth="1"/>
    <col min="3" max="7" width="13.7109375" customWidth="1"/>
  </cols>
  <sheetData>
    <row r="1" spans="1:7" x14ac:dyDescent="0.25">
      <c r="A1" s="134"/>
      <c r="B1" s="95" t="str">
        <f>+'INFORMACIÓN GENERAL'!$A$4</f>
        <v>NOMBRE O RAZÓN SOCIAL:</v>
      </c>
      <c r="C1" s="181">
        <f>+'INFORMACIÓN GENERAL'!C4:I4</f>
        <v>0</v>
      </c>
      <c r="D1" s="144"/>
      <c r="E1" s="144"/>
      <c r="F1" s="144"/>
      <c r="G1" s="145" t="s">
        <v>1026</v>
      </c>
    </row>
    <row r="2" spans="1:7" x14ac:dyDescent="0.25">
      <c r="A2" s="134"/>
      <c r="B2" s="95" t="str">
        <f>+'INFORMACIÓN GENERAL'!$A$9</f>
        <v>FECHA DE ESTADOS FINANCIEROS:</v>
      </c>
      <c r="C2" s="183">
        <f>+'INFORMACIÓN GENERAL'!C9:D9</f>
        <v>43100</v>
      </c>
      <c r="D2" s="144"/>
      <c r="E2" s="144"/>
      <c r="F2" s="183"/>
      <c r="G2" s="134"/>
    </row>
    <row r="3" spans="1:7" x14ac:dyDescent="0.25">
      <c r="A3" s="323"/>
      <c r="B3" s="323"/>
      <c r="C3" s="323"/>
      <c r="D3" s="323"/>
      <c r="E3" s="323"/>
      <c r="F3" s="323"/>
      <c r="G3" s="323"/>
    </row>
    <row r="4" spans="1:7" x14ac:dyDescent="0.25">
      <c r="A4" s="323"/>
      <c r="B4" s="491" t="s">
        <v>654</v>
      </c>
      <c r="C4" s="492"/>
      <c r="D4" s="492"/>
      <c r="E4" s="492"/>
      <c r="F4" s="323"/>
      <c r="G4" s="323"/>
    </row>
    <row r="5" spans="1:7" x14ac:dyDescent="0.25">
      <c r="A5" s="323"/>
      <c r="B5" s="493"/>
      <c r="C5" s="493"/>
      <c r="D5" s="493"/>
      <c r="E5" s="493"/>
      <c r="F5" s="493"/>
      <c r="G5" s="493"/>
    </row>
    <row r="6" spans="1:7" ht="15.75" thickBot="1" x14ac:dyDescent="0.3">
      <c r="A6" s="323"/>
      <c r="B6" s="492"/>
      <c r="C6" s="494" t="s">
        <v>655</v>
      </c>
      <c r="D6" s="494" t="s">
        <v>656</v>
      </c>
      <c r="E6" s="494" t="s">
        <v>657</v>
      </c>
      <c r="F6" s="494" t="s">
        <v>658</v>
      </c>
      <c r="G6" s="494" t="s">
        <v>659</v>
      </c>
    </row>
    <row r="7" spans="1:7" ht="15.75" thickBot="1" x14ac:dyDescent="0.3">
      <c r="A7" s="323"/>
      <c r="B7" s="495" t="s">
        <v>640</v>
      </c>
      <c r="C7" s="496">
        <f>SUM(C8:C14)</f>
        <v>0</v>
      </c>
      <c r="D7" s="496">
        <f>SUM(D8:D14)</f>
        <v>0</v>
      </c>
      <c r="E7" s="496">
        <f>SUM(E8:E14)</f>
        <v>0</v>
      </c>
      <c r="F7" s="496">
        <f>SUM(F8:F14)</f>
        <v>0</v>
      </c>
      <c r="G7" s="497">
        <f>SUM(G8:G14)</f>
        <v>0</v>
      </c>
    </row>
    <row r="8" spans="1:7" x14ac:dyDescent="0.25">
      <c r="A8" s="323"/>
      <c r="B8" s="498" t="s">
        <v>660</v>
      </c>
      <c r="C8" s="499"/>
      <c r="D8" s="499"/>
      <c r="E8" s="499"/>
      <c r="F8" s="499"/>
      <c r="G8" s="500"/>
    </row>
    <row r="9" spans="1:7" x14ac:dyDescent="0.25">
      <c r="A9" s="323"/>
      <c r="B9" s="501" t="s">
        <v>661</v>
      </c>
      <c r="C9" s="502"/>
      <c r="D9" s="502"/>
      <c r="E9" s="502"/>
      <c r="F9" s="502"/>
      <c r="G9" s="503">
        <f>SUM(C9:F9)</f>
        <v>0</v>
      </c>
    </row>
    <row r="10" spans="1:7" x14ac:dyDescent="0.25">
      <c r="A10" s="323"/>
      <c r="B10" s="501" t="s">
        <v>662</v>
      </c>
      <c r="C10" s="502"/>
      <c r="D10" s="502"/>
      <c r="E10" s="502"/>
      <c r="F10" s="502"/>
      <c r="G10" s="503"/>
    </row>
    <row r="11" spans="1:7" x14ac:dyDescent="0.25">
      <c r="A11" s="323"/>
      <c r="B11" s="504" t="s">
        <v>663</v>
      </c>
      <c r="C11" s="502"/>
      <c r="D11" s="502"/>
      <c r="E11" s="502"/>
      <c r="F11" s="502"/>
      <c r="G11" s="503"/>
    </row>
    <row r="12" spans="1:7" x14ac:dyDescent="0.25">
      <c r="A12" s="323"/>
      <c r="B12" s="501" t="s">
        <v>661</v>
      </c>
      <c r="C12" s="502"/>
      <c r="D12" s="502"/>
      <c r="E12" s="502"/>
      <c r="F12" s="502"/>
      <c r="G12" s="503"/>
    </row>
    <row r="13" spans="1:7" x14ac:dyDescent="0.25">
      <c r="A13" s="323"/>
      <c r="B13" s="501" t="s">
        <v>662</v>
      </c>
      <c r="C13" s="502"/>
      <c r="D13" s="502"/>
      <c r="E13" s="502"/>
      <c r="F13" s="502"/>
      <c r="G13" s="503"/>
    </row>
    <row r="14" spans="1:7" ht="15.75" thickBot="1" x14ac:dyDescent="0.3">
      <c r="A14" s="323"/>
      <c r="B14" s="505" t="s">
        <v>46</v>
      </c>
      <c r="C14" s="502"/>
      <c r="D14" s="502"/>
      <c r="E14" s="502"/>
      <c r="F14" s="502"/>
      <c r="G14" s="503"/>
    </row>
    <row r="15" spans="1:7" ht="15.75" thickBot="1" x14ac:dyDescent="0.3">
      <c r="A15" s="323"/>
      <c r="B15" s="495" t="s">
        <v>664</v>
      </c>
      <c r="C15" s="496">
        <f>SUM(C16:C44)</f>
        <v>0</v>
      </c>
      <c r="D15" s="496">
        <f>SUM(D16:D44)</f>
        <v>0</v>
      </c>
      <c r="E15" s="496">
        <f>SUM(E16:E44)</f>
        <v>0</v>
      </c>
      <c r="F15" s="496">
        <f>SUM(F16:F44)</f>
        <v>0</v>
      </c>
      <c r="G15" s="497">
        <f>SUM(G16:G44)</f>
        <v>0</v>
      </c>
    </row>
    <row r="16" spans="1:7" x14ac:dyDescent="0.25">
      <c r="A16" s="323"/>
      <c r="B16" s="506" t="s">
        <v>665</v>
      </c>
      <c r="C16" s="507"/>
      <c r="D16" s="507"/>
      <c r="E16" s="507"/>
      <c r="F16" s="507"/>
      <c r="G16" s="503"/>
    </row>
    <row r="17" spans="1:7" x14ac:dyDescent="0.25">
      <c r="A17" s="323"/>
      <c r="B17" s="508" t="s">
        <v>666</v>
      </c>
      <c r="C17" s="509"/>
      <c r="D17" s="502"/>
      <c r="E17" s="502"/>
      <c r="F17" s="502"/>
      <c r="G17" s="503"/>
    </row>
    <row r="18" spans="1:7" x14ac:dyDescent="0.25">
      <c r="A18" s="323"/>
      <c r="B18" s="510" t="s">
        <v>667</v>
      </c>
      <c r="C18" s="509"/>
      <c r="D18" s="502"/>
      <c r="E18" s="502"/>
      <c r="F18" s="502"/>
      <c r="G18" s="503"/>
    </row>
    <row r="19" spans="1:7" x14ac:dyDescent="0.25">
      <c r="A19" s="323"/>
      <c r="B19" s="501" t="s">
        <v>661</v>
      </c>
      <c r="C19" s="509"/>
      <c r="D19" s="502"/>
      <c r="E19" s="502"/>
      <c r="F19" s="502"/>
      <c r="G19" s="503">
        <f>SUM(C19:F19)</f>
        <v>0</v>
      </c>
    </row>
    <row r="20" spans="1:7" x14ac:dyDescent="0.25">
      <c r="A20" s="323"/>
      <c r="B20" s="501" t="s">
        <v>662</v>
      </c>
      <c r="C20" s="509"/>
      <c r="D20" s="502"/>
      <c r="E20" s="502"/>
      <c r="F20" s="502"/>
      <c r="G20" s="503">
        <f>SUM(C20:F20)</f>
        <v>0</v>
      </c>
    </row>
    <row r="21" spans="1:7" x14ac:dyDescent="0.25">
      <c r="A21" s="323"/>
      <c r="B21" s="510" t="s">
        <v>668</v>
      </c>
      <c r="C21" s="509"/>
      <c r="D21" s="502"/>
      <c r="E21" s="502"/>
      <c r="F21" s="502"/>
      <c r="G21" s="503"/>
    </row>
    <row r="22" spans="1:7" x14ac:dyDescent="0.25">
      <c r="A22" s="323"/>
      <c r="B22" s="501" t="s">
        <v>661</v>
      </c>
      <c r="C22" s="509"/>
      <c r="D22" s="502"/>
      <c r="E22" s="502"/>
      <c r="F22" s="502"/>
      <c r="G22" s="503">
        <f>SUM(C22:F22)</f>
        <v>0</v>
      </c>
    </row>
    <row r="23" spans="1:7" x14ac:dyDescent="0.25">
      <c r="A23" s="323"/>
      <c r="B23" s="501" t="s">
        <v>662</v>
      </c>
      <c r="C23" s="509"/>
      <c r="D23" s="502"/>
      <c r="E23" s="502"/>
      <c r="F23" s="502"/>
      <c r="G23" s="503">
        <f>SUM(C23:F23)</f>
        <v>0</v>
      </c>
    </row>
    <row r="24" spans="1:7" x14ac:dyDescent="0.25">
      <c r="A24" s="323"/>
      <c r="B24" s="510" t="s">
        <v>669</v>
      </c>
      <c r="C24" s="509"/>
      <c r="D24" s="502"/>
      <c r="E24" s="502"/>
      <c r="F24" s="502"/>
      <c r="G24" s="503"/>
    </row>
    <row r="25" spans="1:7" x14ac:dyDescent="0.25">
      <c r="A25" s="323"/>
      <c r="B25" s="501" t="s">
        <v>661</v>
      </c>
      <c r="C25" s="509"/>
      <c r="D25" s="502"/>
      <c r="E25" s="502"/>
      <c r="F25" s="502"/>
      <c r="G25" s="503">
        <f>SUM(C25:F25)</f>
        <v>0</v>
      </c>
    </row>
    <row r="26" spans="1:7" x14ac:dyDescent="0.25">
      <c r="A26" s="323"/>
      <c r="B26" s="501" t="s">
        <v>662</v>
      </c>
      <c r="C26" s="509"/>
      <c r="D26" s="502"/>
      <c r="E26" s="502"/>
      <c r="F26" s="502"/>
      <c r="G26" s="503">
        <f>SUM(C26:F26)</f>
        <v>0</v>
      </c>
    </row>
    <row r="27" spans="1:7" x14ac:dyDescent="0.25">
      <c r="A27" s="323"/>
      <c r="B27" s="508" t="s">
        <v>670</v>
      </c>
      <c r="C27" s="509"/>
      <c r="D27" s="502"/>
      <c r="E27" s="502"/>
      <c r="F27" s="502"/>
      <c r="G27" s="503"/>
    </row>
    <row r="28" spans="1:7" x14ac:dyDescent="0.25">
      <c r="A28" s="323"/>
      <c r="B28" s="501" t="s">
        <v>661</v>
      </c>
      <c r="C28" s="509"/>
      <c r="D28" s="502"/>
      <c r="E28" s="502"/>
      <c r="F28" s="502"/>
      <c r="G28" s="503">
        <f>SUM(C28:F28)</f>
        <v>0</v>
      </c>
    </row>
    <row r="29" spans="1:7" x14ac:dyDescent="0.25">
      <c r="A29" s="323"/>
      <c r="B29" s="501" t="s">
        <v>662</v>
      </c>
      <c r="C29" s="509"/>
      <c r="D29" s="502"/>
      <c r="E29" s="502"/>
      <c r="F29" s="502"/>
      <c r="G29" s="503">
        <f>SUM(C29:F29)</f>
        <v>0</v>
      </c>
    </row>
    <row r="30" spans="1:7" x14ac:dyDescent="0.25">
      <c r="A30" s="323"/>
      <c r="B30" s="511" t="s">
        <v>671</v>
      </c>
      <c r="C30" s="512"/>
      <c r="D30" s="502"/>
      <c r="E30" s="513"/>
      <c r="F30" s="502"/>
      <c r="G30" s="503">
        <f>SUM(C30:F30)</f>
        <v>0</v>
      </c>
    </row>
    <row r="31" spans="1:7" x14ac:dyDescent="0.25">
      <c r="A31" s="323"/>
      <c r="B31" s="506" t="s">
        <v>672</v>
      </c>
      <c r="C31" s="512"/>
      <c r="D31" s="502"/>
      <c r="E31" s="513"/>
      <c r="F31" s="502"/>
      <c r="G31" s="503"/>
    </row>
    <row r="32" spans="1:7" x14ac:dyDescent="0.25">
      <c r="A32" s="323"/>
      <c r="B32" s="508" t="s">
        <v>666</v>
      </c>
      <c r="C32" s="512"/>
      <c r="D32" s="502"/>
      <c r="E32" s="513"/>
      <c r="F32" s="502"/>
      <c r="G32" s="503"/>
    </row>
    <row r="33" spans="1:7" x14ac:dyDescent="0.25">
      <c r="A33" s="323"/>
      <c r="B33" s="510" t="s">
        <v>667</v>
      </c>
      <c r="C33" s="512"/>
      <c r="D33" s="502"/>
      <c r="E33" s="513"/>
      <c r="F33" s="502"/>
      <c r="G33" s="503"/>
    </row>
    <row r="34" spans="1:7" x14ac:dyDescent="0.25">
      <c r="A34" s="323"/>
      <c r="B34" s="501" t="s">
        <v>661</v>
      </c>
      <c r="C34" s="512"/>
      <c r="D34" s="502"/>
      <c r="E34" s="513"/>
      <c r="F34" s="502"/>
      <c r="G34" s="503">
        <f>SUM(C34:F34)</f>
        <v>0</v>
      </c>
    </row>
    <row r="35" spans="1:7" x14ac:dyDescent="0.25">
      <c r="A35" s="323"/>
      <c r="B35" s="501" t="s">
        <v>662</v>
      </c>
      <c r="C35" s="512"/>
      <c r="D35" s="502"/>
      <c r="E35" s="513"/>
      <c r="F35" s="502"/>
      <c r="G35" s="503">
        <f>SUM(C35:F35)</f>
        <v>0</v>
      </c>
    </row>
    <row r="36" spans="1:7" x14ac:dyDescent="0.25">
      <c r="A36" s="323"/>
      <c r="B36" s="510" t="s">
        <v>668</v>
      </c>
      <c r="C36" s="512"/>
      <c r="D36" s="502"/>
      <c r="E36" s="513"/>
      <c r="F36" s="502"/>
      <c r="G36" s="503"/>
    </row>
    <row r="37" spans="1:7" x14ac:dyDescent="0.25">
      <c r="A37" s="323"/>
      <c r="B37" s="501" t="s">
        <v>661</v>
      </c>
      <c r="C37" s="512"/>
      <c r="D37" s="502"/>
      <c r="E37" s="513"/>
      <c r="F37" s="502"/>
      <c r="G37" s="503">
        <f>SUM(C37:F37)</f>
        <v>0</v>
      </c>
    </row>
    <row r="38" spans="1:7" x14ac:dyDescent="0.25">
      <c r="A38" s="323"/>
      <c r="B38" s="501" t="s">
        <v>662</v>
      </c>
      <c r="C38" s="512"/>
      <c r="D38" s="502"/>
      <c r="E38" s="513"/>
      <c r="F38" s="502"/>
      <c r="G38" s="503">
        <f>SUM(C38:F38)</f>
        <v>0</v>
      </c>
    </row>
    <row r="39" spans="1:7" x14ac:dyDescent="0.25">
      <c r="A39" s="323"/>
      <c r="B39" s="510" t="s">
        <v>669</v>
      </c>
      <c r="C39" s="512"/>
      <c r="D39" s="502"/>
      <c r="E39" s="513"/>
      <c r="F39" s="502"/>
      <c r="G39" s="503"/>
    </row>
    <row r="40" spans="1:7" x14ac:dyDescent="0.25">
      <c r="A40" s="323"/>
      <c r="B40" s="501" t="s">
        <v>661</v>
      </c>
      <c r="C40" s="512"/>
      <c r="D40" s="502"/>
      <c r="E40" s="513"/>
      <c r="F40" s="502"/>
      <c r="G40" s="503">
        <f>SUM(C40:F40)</f>
        <v>0</v>
      </c>
    </row>
    <row r="41" spans="1:7" x14ac:dyDescent="0.25">
      <c r="A41" s="323"/>
      <c r="B41" s="501" t="s">
        <v>662</v>
      </c>
      <c r="C41" s="512"/>
      <c r="D41" s="502"/>
      <c r="E41" s="513"/>
      <c r="F41" s="502"/>
      <c r="G41" s="503">
        <f>SUM(C41:F41)</f>
        <v>0</v>
      </c>
    </row>
    <row r="42" spans="1:7" x14ac:dyDescent="0.25">
      <c r="A42" s="323"/>
      <c r="B42" s="508" t="s">
        <v>670</v>
      </c>
      <c r="C42" s="512"/>
      <c r="D42" s="502"/>
      <c r="E42" s="513"/>
      <c r="F42" s="502"/>
      <c r="G42" s="503"/>
    </row>
    <row r="43" spans="1:7" x14ac:dyDescent="0.25">
      <c r="A43" s="323"/>
      <c r="B43" s="514" t="s">
        <v>661</v>
      </c>
      <c r="C43" s="512"/>
      <c r="D43" s="502"/>
      <c r="E43" s="513"/>
      <c r="F43" s="502"/>
      <c r="G43" s="503">
        <f>SUM(C43:F43)</f>
        <v>0</v>
      </c>
    </row>
    <row r="44" spans="1:7" ht="15.75" thickBot="1" x14ac:dyDescent="0.3">
      <c r="A44" s="323"/>
      <c r="B44" s="515" t="s">
        <v>662</v>
      </c>
      <c r="C44" s="516"/>
      <c r="D44" s="517"/>
      <c r="E44" s="518"/>
      <c r="F44" s="517"/>
      <c r="G44" s="519">
        <f>SUM(C44:F44)</f>
        <v>0</v>
      </c>
    </row>
    <row r="45" spans="1:7" ht="15.75" thickBot="1" x14ac:dyDescent="0.3">
      <c r="A45" s="323"/>
      <c r="B45" s="520"/>
      <c r="C45" s="521"/>
      <c r="D45" s="522"/>
      <c r="E45" s="522"/>
      <c r="F45" s="521"/>
      <c r="G45" s="522"/>
    </row>
    <row r="46" spans="1:7" ht="15.75" thickBot="1" x14ac:dyDescent="0.3">
      <c r="A46" s="323"/>
      <c r="B46" s="523" t="s">
        <v>304</v>
      </c>
      <c r="C46" s="524">
        <f>+C7-C15</f>
        <v>0</v>
      </c>
      <c r="D46" s="524">
        <f>+D7-D15</f>
        <v>0</v>
      </c>
      <c r="E46" s="524">
        <f>+E7-E15</f>
        <v>0</v>
      </c>
      <c r="F46" s="524">
        <f>+F7-F15</f>
        <v>0</v>
      </c>
      <c r="G46" s="525">
        <f>+G7-G15</f>
        <v>0</v>
      </c>
    </row>
    <row r="47" spans="1:7" ht="15.75" thickBot="1" x14ac:dyDescent="0.3">
      <c r="A47" s="323"/>
      <c r="B47" s="520"/>
      <c r="C47" s="521"/>
      <c r="D47" s="522"/>
      <c r="E47" s="522"/>
      <c r="F47" s="521"/>
      <c r="G47" s="522"/>
    </row>
    <row r="48" spans="1:7" ht="15.75" thickBot="1" x14ac:dyDescent="0.3">
      <c r="A48" s="323"/>
      <c r="B48" s="495" t="s">
        <v>673</v>
      </c>
      <c r="C48" s="496">
        <f>SUM(C49:C51)</f>
        <v>0</v>
      </c>
      <c r="D48" s="496">
        <f>SUM(D49:D51)</f>
        <v>0</v>
      </c>
      <c r="E48" s="496">
        <f>SUM(E49:E51)</f>
        <v>0</v>
      </c>
      <c r="F48" s="496">
        <f>SUM(F49:F51)</f>
        <v>0</v>
      </c>
      <c r="G48" s="526">
        <f>SUM(G49:G51)</f>
        <v>0</v>
      </c>
    </row>
    <row r="49" spans="1:7" x14ac:dyDescent="0.25">
      <c r="A49" s="323"/>
      <c r="B49" s="527" t="s">
        <v>674</v>
      </c>
      <c r="C49" s="528"/>
      <c r="D49" s="499"/>
      <c r="E49" s="528"/>
      <c r="F49" s="499"/>
      <c r="G49" s="500"/>
    </row>
    <row r="50" spans="1:7" x14ac:dyDescent="0.25">
      <c r="A50" s="323"/>
      <c r="B50" s="529" t="s">
        <v>675</v>
      </c>
      <c r="C50" s="513"/>
      <c r="D50" s="502"/>
      <c r="E50" s="513"/>
      <c r="F50" s="502"/>
      <c r="G50" s="503">
        <f>SUM(C50:F50)</f>
        <v>0</v>
      </c>
    </row>
    <row r="51" spans="1:7" ht="15.75" thickBot="1" x14ac:dyDescent="0.3">
      <c r="A51" s="323"/>
      <c r="B51" s="530" t="s">
        <v>676</v>
      </c>
      <c r="C51" s="518"/>
      <c r="D51" s="517"/>
      <c r="E51" s="518"/>
      <c r="F51" s="517"/>
      <c r="G51" s="519">
        <f>SUM(C51:F51)</f>
        <v>0</v>
      </c>
    </row>
    <row r="52" spans="1:7" ht="15.75" thickBot="1" x14ac:dyDescent="0.3">
      <c r="A52" s="323"/>
      <c r="B52" s="495" t="s">
        <v>677</v>
      </c>
      <c r="C52" s="496">
        <f>SUM(C53:C58)</f>
        <v>0</v>
      </c>
      <c r="D52" s="496">
        <f>SUM(D53:D58)</f>
        <v>0</v>
      </c>
      <c r="E52" s="496">
        <f>SUM(E53:E58)</f>
        <v>0</v>
      </c>
      <c r="F52" s="496">
        <f>SUM(F53:F58)</f>
        <v>0</v>
      </c>
      <c r="G52" s="526">
        <f>SUM(G53:G58)</f>
        <v>0</v>
      </c>
    </row>
    <row r="53" spans="1:7" x14ac:dyDescent="0.25">
      <c r="A53" s="323"/>
      <c r="B53" s="527" t="s">
        <v>678</v>
      </c>
      <c r="C53" s="531"/>
      <c r="D53" s="531"/>
      <c r="E53" s="531"/>
      <c r="F53" s="531"/>
      <c r="G53" s="532"/>
    </row>
    <row r="54" spans="1:7" x14ac:dyDescent="0.25">
      <c r="A54" s="323"/>
      <c r="B54" s="529" t="s">
        <v>679</v>
      </c>
      <c r="C54" s="533"/>
      <c r="D54" s="502"/>
      <c r="E54" s="502"/>
      <c r="F54" s="502"/>
      <c r="G54" s="503">
        <f>SUM(C54:F54)</f>
        <v>0</v>
      </c>
    </row>
    <row r="55" spans="1:7" x14ac:dyDescent="0.25">
      <c r="A55" s="323"/>
      <c r="B55" s="529" t="s">
        <v>680</v>
      </c>
      <c r="C55" s="533"/>
      <c r="D55" s="502"/>
      <c r="E55" s="502"/>
      <c r="F55" s="502"/>
      <c r="G55" s="503">
        <f>SUM(C55:F55)</f>
        <v>0</v>
      </c>
    </row>
    <row r="56" spans="1:7" x14ac:dyDescent="0.25">
      <c r="A56" s="323"/>
      <c r="B56" s="534" t="s">
        <v>681</v>
      </c>
      <c r="C56" s="513"/>
      <c r="D56" s="502"/>
      <c r="E56" s="513"/>
      <c r="F56" s="502"/>
      <c r="G56" s="503"/>
    </row>
    <row r="57" spans="1:7" x14ac:dyDescent="0.25">
      <c r="A57" s="323"/>
      <c r="B57" s="529" t="s">
        <v>661</v>
      </c>
      <c r="C57" s="513"/>
      <c r="D57" s="502"/>
      <c r="E57" s="513"/>
      <c r="F57" s="502"/>
      <c r="G57" s="503">
        <f>SUM(C57:F57)</f>
        <v>0</v>
      </c>
    </row>
    <row r="58" spans="1:7" ht="15.75" thickBot="1" x14ac:dyDescent="0.3">
      <c r="A58" s="323"/>
      <c r="B58" s="530" t="s">
        <v>662</v>
      </c>
      <c r="C58" s="518"/>
      <c r="D58" s="517"/>
      <c r="E58" s="518"/>
      <c r="F58" s="517"/>
      <c r="G58" s="519">
        <f>SUM(C58:F58)</f>
        <v>0</v>
      </c>
    </row>
    <row r="59" spans="1:7" ht="15.75" thickBot="1" x14ac:dyDescent="0.3">
      <c r="A59" s="323"/>
      <c r="B59" s="520"/>
      <c r="C59" s="522"/>
      <c r="D59" s="522"/>
      <c r="E59" s="522"/>
      <c r="F59" s="522"/>
      <c r="G59" s="522"/>
    </row>
    <row r="60" spans="1:7" x14ac:dyDescent="0.25">
      <c r="A60" s="323"/>
      <c r="B60" s="535" t="s">
        <v>682</v>
      </c>
      <c r="C60" s="536"/>
      <c r="D60" s="536"/>
      <c r="E60" s="536"/>
      <c r="F60" s="536"/>
      <c r="G60" s="537">
        <f>SUM(C60:F60)</f>
        <v>0</v>
      </c>
    </row>
    <row r="61" spans="1:7" ht="15.75" thickBot="1" x14ac:dyDescent="0.3">
      <c r="A61" s="323"/>
      <c r="B61" s="538" t="s">
        <v>683</v>
      </c>
      <c r="C61" s="539"/>
      <c r="D61" s="539"/>
      <c r="E61" s="539"/>
      <c r="F61" s="539"/>
      <c r="G61" s="540">
        <f>SUM(C61:F61)</f>
        <v>0</v>
      </c>
    </row>
    <row r="62" spans="1:7" ht="15.75" thickBot="1" x14ac:dyDescent="0.3">
      <c r="A62" s="323"/>
      <c r="B62" s="541"/>
      <c r="C62" s="522"/>
      <c r="D62" s="522"/>
      <c r="E62" s="522"/>
      <c r="F62" s="522"/>
      <c r="G62" s="522"/>
    </row>
    <row r="63" spans="1:7" ht="15.75" thickBot="1" x14ac:dyDescent="0.3">
      <c r="A63" s="323"/>
      <c r="B63" s="523" t="s">
        <v>994</v>
      </c>
      <c r="C63" s="524">
        <f>+C46+C48-C52+C60-C61</f>
        <v>0</v>
      </c>
      <c r="D63" s="524">
        <f>+D46+D48-D52+D60-D61</f>
        <v>0</v>
      </c>
      <c r="E63" s="524">
        <f>+E46+E48-E52+E60-E61</f>
        <v>0</v>
      </c>
      <c r="F63" s="524">
        <f>+F46+F48-F52+F60-F61</f>
        <v>0</v>
      </c>
      <c r="G63" s="525">
        <f>+G46+G48-G52+G60-G61</f>
        <v>0</v>
      </c>
    </row>
    <row r="64" spans="1:7" ht="15.75" thickBot="1" x14ac:dyDescent="0.3">
      <c r="A64" s="323"/>
      <c r="B64" s="523" t="s">
        <v>993</v>
      </c>
      <c r="C64" s="542"/>
      <c r="D64" s="542"/>
      <c r="E64" s="542"/>
      <c r="F64" s="542"/>
      <c r="G64" s="543">
        <f>SUM(C64:F64)</f>
        <v>0</v>
      </c>
    </row>
    <row r="65" spans="1:7" ht="15.75" thickBot="1" x14ac:dyDescent="0.3">
      <c r="A65" s="323"/>
      <c r="B65" s="541"/>
      <c r="C65" s="522"/>
      <c r="D65" s="522"/>
      <c r="E65" s="522"/>
      <c r="F65" s="522"/>
      <c r="G65" s="522"/>
    </row>
    <row r="66" spans="1:7" ht="15.75" thickBot="1" x14ac:dyDescent="0.3">
      <c r="A66" s="323"/>
      <c r="B66" s="523" t="s">
        <v>684</v>
      </c>
      <c r="C66" s="524">
        <f>+C63-C64</f>
        <v>0</v>
      </c>
      <c r="D66" s="524">
        <f>+D63-D64</f>
        <v>0</v>
      </c>
      <c r="E66" s="524">
        <f>+E63-E64</f>
        <v>0</v>
      </c>
      <c r="F66" s="524">
        <f>+F63-F64</f>
        <v>0</v>
      </c>
      <c r="G66" s="525">
        <f>+G63-G64</f>
        <v>0</v>
      </c>
    </row>
    <row r="67" spans="1:7" x14ac:dyDescent="0.25">
      <c r="A67" s="323"/>
      <c r="B67" s="541"/>
      <c r="C67" s="522"/>
      <c r="D67" s="522"/>
      <c r="E67" s="522"/>
      <c r="F67" s="522"/>
      <c r="G67" s="522"/>
    </row>
    <row r="68" spans="1:7" x14ac:dyDescent="0.25">
      <c r="A68" s="323"/>
      <c r="B68" s="541"/>
      <c r="C68" s="522"/>
      <c r="D68" s="544" t="s">
        <v>685</v>
      </c>
      <c r="E68" s="522"/>
      <c r="F68" s="522"/>
      <c r="G68" s="522"/>
    </row>
    <row r="69" spans="1:7" ht="15.75" thickBot="1" x14ac:dyDescent="0.3">
      <c r="A69" s="323"/>
      <c r="B69" s="520"/>
      <c r="C69" s="522"/>
      <c r="D69" s="522"/>
      <c r="E69" s="522"/>
      <c r="F69" s="522"/>
      <c r="G69" s="522"/>
    </row>
    <row r="70" spans="1:7" ht="15.75" thickBot="1" x14ac:dyDescent="0.3">
      <c r="A70" s="323"/>
      <c r="B70" s="545" t="s">
        <v>686</v>
      </c>
      <c r="C70" s="546"/>
      <c r="D70" s="547">
        <f>C115</f>
        <v>0</v>
      </c>
      <c r="E70" s="547">
        <f>D115</f>
        <v>0</v>
      </c>
      <c r="F70" s="547">
        <f>E115</f>
        <v>0</v>
      </c>
      <c r="G70" s="548">
        <f>C70</f>
        <v>0</v>
      </c>
    </row>
    <row r="71" spans="1:7" ht="15.75" thickBot="1" x14ac:dyDescent="0.3">
      <c r="A71" s="323"/>
      <c r="B71" s="520"/>
      <c r="C71" s="522"/>
      <c r="D71" s="522"/>
      <c r="E71" s="522"/>
      <c r="F71" s="522"/>
      <c r="G71" s="522"/>
    </row>
    <row r="72" spans="1:7" ht="15.75" thickBot="1" x14ac:dyDescent="0.3">
      <c r="A72" s="323"/>
      <c r="B72" s="523" t="s">
        <v>687</v>
      </c>
      <c r="C72" s="524">
        <f>+C66</f>
        <v>0</v>
      </c>
      <c r="D72" s="524">
        <f>+D66</f>
        <v>0</v>
      </c>
      <c r="E72" s="524">
        <f>+E66</f>
        <v>0</v>
      </c>
      <c r="F72" s="524">
        <f>+F66</f>
        <v>0</v>
      </c>
      <c r="G72" s="525">
        <f>+G66</f>
        <v>0</v>
      </c>
    </row>
    <row r="73" spans="1:7" ht="15.75" thickBot="1" x14ac:dyDescent="0.3">
      <c r="A73" s="323"/>
      <c r="B73" s="520"/>
      <c r="C73" s="522"/>
      <c r="D73" s="522"/>
      <c r="E73" s="522"/>
      <c r="F73" s="522"/>
      <c r="G73" s="522"/>
    </row>
    <row r="74" spans="1:7" ht="15.75" thickBot="1" x14ac:dyDescent="0.3">
      <c r="A74" s="323"/>
      <c r="B74" s="549" t="s">
        <v>688</v>
      </c>
      <c r="C74" s="524">
        <f>SUM(C75:C78)</f>
        <v>0</v>
      </c>
      <c r="D74" s="524">
        <f>SUM(D75:D78)</f>
        <v>0</v>
      </c>
      <c r="E74" s="524">
        <f>SUM(E75:E78)</f>
        <v>0</v>
      </c>
      <c r="F74" s="524">
        <f>SUM(F75:F78)</f>
        <v>0</v>
      </c>
      <c r="G74" s="525">
        <f>SUM(G75:G78)</f>
        <v>0</v>
      </c>
    </row>
    <row r="75" spans="1:7" x14ac:dyDescent="0.25">
      <c r="A75" s="323"/>
      <c r="B75" s="510" t="s">
        <v>689</v>
      </c>
      <c r="C75" s="550">
        <f>+C30</f>
        <v>0</v>
      </c>
      <c r="D75" s="550">
        <f>+D30</f>
        <v>0</v>
      </c>
      <c r="E75" s="550">
        <f>+E30</f>
        <v>0</v>
      </c>
      <c r="F75" s="550">
        <f>+F30</f>
        <v>0</v>
      </c>
      <c r="G75" s="551">
        <f>SUM(C75:F75)</f>
        <v>0</v>
      </c>
    </row>
    <row r="76" spans="1:7" x14ac:dyDescent="0.25">
      <c r="A76" s="323"/>
      <c r="B76" s="510" t="s">
        <v>508</v>
      </c>
      <c r="C76" s="550"/>
      <c r="D76" s="550"/>
      <c r="E76" s="550"/>
      <c r="F76" s="550"/>
      <c r="G76" s="551">
        <f>SUM(C76:F76)</f>
        <v>0</v>
      </c>
    </row>
    <row r="77" spans="1:7" x14ac:dyDescent="0.25">
      <c r="A77" s="323"/>
      <c r="B77" s="510" t="s">
        <v>134</v>
      </c>
      <c r="C77" s="550"/>
      <c r="D77" s="550"/>
      <c r="E77" s="550"/>
      <c r="F77" s="550"/>
      <c r="G77" s="551">
        <f>SUM(C77:F77)</f>
        <v>0</v>
      </c>
    </row>
    <row r="78" spans="1:7" ht="15.75" thickBot="1" x14ac:dyDescent="0.3">
      <c r="A78" s="323"/>
      <c r="B78" s="552" t="s">
        <v>690</v>
      </c>
      <c r="C78" s="553"/>
      <c r="D78" s="553"/>
      <c r="E78" s="553"/>
      <c r="F78" s="553"/>
      <c r="G78" s="554">
        <f>SUM(C78:F78)</f>
        <v>0</v>
      </c>
    </row>
    <row r="79" spans="1:7" ht="15.75" thickBot="1" x14ac:dyDescent="0.3">
      <c r="A79" s="323"/>
      <c r="B79" s="520"/>
      <c r="C79" s="513"/>
      <c r="D79" s="513"/>
      <c r="E79" s="513"/>
      <c r="F79" s="513"/>
      <c r="G79" s="513"/>
    </row>
    <row r="80" spans="1:7" ht="15.75" thickBot="1" x14ac:dyDescent="0.3">
      <c r="A80" s="323"/>
      <c r="B80" s="495" t="s">
        <v>691</v>
      </c>
      <c r="C80" s="496">
        <f>SUM(C81:C92)</f>
        <v>0</v>
      </c>
      <c r="D80" s="496">
        <f>SUM(D81:D92)</f>
        <v>0</v>
      </c>
      <c r="E80" s="496">
        <f>SUM(E81:E92)</f>
        <v>0</v>
      </c>
      <c r="F80" s="496">
        <f>SUM(F81:F92)</f>
        <v>0</v>
      </c>
      <c r="G80" s="526">
        <f>SUM(G81:G92)</f>
        <v>0</v>
      </c>
    </row>
    <row r="81" spans="1:7" x14ac:dyDescent="0.25">
      <c r="A81" s="323"/>
      <c r="B81" s="511" t="s">
        <v>692</v>
      </c>
      <c r="C81" s="555"/>
      <c r="D81" s="555"/>
      <c r="E81" s="556"/>
      <c r="F81" s="556"/>
      <c r="G81" s="557"/>
    </row>
    <row r="82" spans="1:7" x14ac:dyDescent="0.25">
      <c r="A82" s="323"/>
      <c r="B82" s="529" t="s">
        <v>693</v>
      </c>
      <c r="C82" s="533"/>
      <c r="D82" s="502"/>
      <c r="E82" s="533"/>
      <c r="F82" s="533"/>
      <c r="G82" s="558">
        <f>SUM(C82:F82)</f>
        <v>0</v>
      </c>
    </row>
    <row r="83" spans="1:7" x14ac:dyDescent="0.25">
      <c r="A83" s="323"/>
      <c r="B83" s="529" t="s">
        <v>694</v>
      </c>
      <c r="C83" s="533"/>
      <c r="D83" s="502"/>
      <c r="E83" s="533"/>
      <c r="F83" s="533"/>
      <c r="G83" s="503">
        <f>SUM(C83:F83)</f>
        <v>0</v>
      </c>
    </row>
    <row r="84" spans="1:7" x14ac:dyDescent="0.25">
      <c r="A84" s="323"/>
      <c r="B84" s="529" t="s">
        <v>695</v>
      </c>
      <c r="C84" s="533"/>
      <c r="D84" s="502"/>
      <c r="E84" s="533"/>
      <c r="F84" s="559"/>
      <c r="G84" s="558">
        <f>SUM(C84:F84)</f>
        <v>0</v>
      </c>
    </row>
    <row r="85" spans="1:7" x14ac:dyDescent="0.25">
      <c r="A85" s="323"/>
      <c r="B85" s="529" t="s">
        <v>696</v>
      </c>
      <c r="C85" s="533"/>
      <c r="D85" s="502"/>
      <c r="E85" s="533"/>
      <c r="F85" s="559"/>
      <c r="G85" s="558">
        <f>SUM(C85:F85)</f>
        <v>0</v>
      </c>
    </row>
    <row r="86" spans="1:7" x14ac:dyDescent="0.25">
      <c r="A86" s="323"/>
      <c r="B86" s="529" t="s">
        <v>697</v>
      </c>
      <c r="C86" s="533"/>
      <c r="D86" s="502"/>
      <c r="E86" s="533"/>
      <c r="F86" s="559"/>
      <c r="G86" s="558">
        <f>SUM(C86:F86)</f>
        <v>0</v>
      </c>
    </row>
    <row r="87" spans="1:7" x14ac:dyDescent="0.25">
      <c r="A87" s="323"/>
      <c r="B87" s="560" t="s">
        <v>698</v>
      </c>
      <c r="C87" s="556"/>
      <c r="D87" s="555"/>
      <c r="E87" s="556"/>
      <c r="F87" s="561"/>
      <c r="G87" s="557"/>
    </row>
    <row r="88" spans="1:7" x14ac:dyDescent="0.25">
      <c r="A88" s="323"/>
      <c r="B88" s="529" t="s">
        <v>693</v>
      </c>
      <c r="C88" s="533"/>
      <c r="D88" s="502"/>
      <c r="E88" s="533"/>
      <c r="F88" s="533"/>
      <c r="G88" s="558">
        <f>SUM(C88:F88)</f>
        <v>0</v>
      </c>
    </row>
    <row r="89" spans="1:7" x14ac:dyDescent="0.25">
      <c r="A89" s="323"/>
      <c r="B89" s="510" t="s">
        <v>694</v>
      </c>
      <c r="C89" s="502"/>
      <c r="D89" s="502"/>
      <c r="E89" s="533"/>
      <c r="F89" s="533"/>
      <c r="G89" s="503">
        <f>SUM(C89:F89)</f>
        <v>0</v>
      </c>
    </row>
    <row r="90" spans="1:7" x14ac:dyDescent="0.25">
      <c r="A90" s="323"/>
      <c r="B90" s="510" t="s">
        <v>695</v>
      </c>
      <c r="C90" s="502"/>
      <c r="D90" s="502"/>
      <c r="E90" s="533"/>
      <c r="F90" s="533"/>
      <c r="G90" s="503">
        <f>SUM(C90:F90)</f>
        <v>0</v>
      </c>
    </row>
    <row r="91" spans="1:7" x14ac:dyDescent="0.25">
      <c r="A91" s="323"/>
      <c r="B91" s="510" t="s">
        <v>696</v>
      </c>
      <c r="C91" s="502"/>
      <c r="D91" s="502"/>
      <c r="E91" s="533"/>
      <c r="F91" s="533"/>
      <c r="G91" s="503">
        <f>SUM(C91:F91)</f>
        <v>0</v>
      </c>
    </row>
    <row r="92" spans="1:7" ht="15.75" thickBot="1" x14ac:dyDescent="0.3">
      <c r="A92" s="323"/>
      <c r="B92" s="562" t="s">
        <v>697</v>
      </c>
      <c r="C92" s="517"/>
      <c r="D92" s="517"/>
      <c r="E92" s="563"/>
      <c r="F92" s="563"/>
      <c r="G92" s="519">
        <f>SUM(C92:F92)</f>
        <v>0</v>
      </c>
    </row>
    <row r="93" spans="1:7" ht="15.75" thickBot="1" x14ac:dyDescent="0.3">
      <c r="A93" s="323"/>
      <c r="B93" s="520"/>
      <c r="C93" s="513"/>
      <c r="D93" s="513"/>
      <c r="E93" s="513"/>
      <c r="F93" s="513"/>
      <c r="G93" s="513"/>
    </row>
    <row r="94" spans="1:7" x14ac:dyDescent="0.25">
      <c r="A94" s="323"/>
      <c r="B94" s="535" t="s">
        <v>699</v>
      </c>
      <c r="C94" s="564">
        <f>SUM(C95:C108)</f>
        <v>0</v>
      </c>
      <c r="D94" s="564">
        <f>SUM(D95:D108)</f>
        <v>0</v>
      </c>
      <c r="E94" s="564">
        <f>SUM(E95:E108)</f>
        <v>0</v>
      </c>
      <c r="F94" s="564">
        <f>SUM(F95:F108)</f>
        <v>0</v>
      </c>
      <c r="G94" s="565">
        <f>SUM(G95:G108)</f>
        <v>0</v>
      </c>
    </row>
    <row r="95" spans="1:7" x14ac:dyDescent="0.25">
      <c r="A95" s="323"/>
      <c r="B95" s="511" t="s">
        <v>692</v>
      </c>
      <c r="C95" s="550"/>
      <c r="D95" s="550"/>
      <c r="E95" s="550"/>
      <c r="F95" s="550"/>
      <c r="G95" s="551"/>
    </row>
    <row r="96" spans="1:7" x14ac:dyDescent="0.25">
      <c r="A96" s="323"/>
      <c r="B96" s="529" t="s">
        <v>700</v>
      </c>
      <c r="C96" s="566"/>
      <c r="D96" s="567"/>
      <c r="E96" s="567"/>
      <c r="F96" s="567"/>
      <c r="G96" s="568">
        <f>SUM(C96:F96)</f>
        <v>0</v>
      </c>
    </row>
    <row r="97" spans="1:7" x14ac:dyDescent="0.25">
      <c r="A97" s="323"/>
      <c r="B97" s="529" t="s">
        <v>701</v>
      </c>
      <c r="C97" s="566"/>
      <c r="D97" s="567"/>
      <c r="E97" s="567"/>
      <c r="F97" s="567"/>
      <c r="G97" s="568">
        <f t="shared" ref="G97:G107" si="0">SUM(C97:F97)</f>
        <v>0</v>
      </c>
    </row>
    <row r="98" spans="1:7" x14ac:dyDescent="0.25">
      <c r="A98" s="323"/>
      <c r="B98" s="529" t="s">
        <v>702</v>
      </c>
      <c r="C98" s="566"/>
      <c r="D98" s="567"/>
      <c r="E98" s="567"/>
      <c r="F98" s="567"/>
      <c r="G98" s="568">
        <f t="shared" si="0"/>
        <v>0</v>
      </c>
    </row>
    <row r="99" spans="1:7" x14ac:dyDescent="0.25">
      <c r="A99" s="323"/>
      <c r="B99" s="529" t="s">
        <v>703</v>
      </c>
      <c r="C99" s="569"/>
      <c r="D99" s="550"/>
      <c r="E99" s="550"/>
      <c r="F99" s="550"/>
      <c r="G99" s="568">
        <f t="shared" si="0"/>
        <v>0</v>
      </c>
    </row>
    <row r="100" spans="1:7" x14ac:dyDescent="0.25">
      <c r="A100" s="323"/>
      <c r="B100" s="529" t="s">
        <v>704</v>
      </c>
      <c r="C100" s="569"/>
      <c r="D100" s="550"/>
      <c r="E100" s="550"/>
      <c r="F100" s="550"/>
      <c r="G100" s="568">
        <f t="shared" si="0"/>
        <v>0</v>
      </c>
    </row>
    <row r="101" spans="1:7" x14ac:dyDescent="0.25">
      <c r="A101" s="323"/>
      <c r="B101" s="529" t="s">
        <v>705</v>
      </c>
      <c r="C101" s="569"/>
      <c r="D101" s="550"/>
      <c r="E101" s="550"/>
      <c r="F101" s="550"/>
      <c r="G101" s="568">
        <f t="shared" si="0"/>
        <v>0</v>
      </c>
    </row>
    <row r="102" spans="1:7" x14ac:dyDescent="0.25">
      <c r="A102" s="323"/>
      <c r="B102" s="560" t="s">
        <v>698</v>
      </c>
      <c r="C102" s="569"/>
      <c r="D102" s="550"/>
      <c r="E102" s="550"/>
      <c r="F102" s="550"/>
      <c r="G102" s="568"/>
    </row>
    <row r="103" spans="1:7" x14ac:dyDescent="0.25">
      <c r="A103" s="323"/>
      <c r="B103" s="529" t="s">
        <v>700</v>
      </c>
      <c r="C103" s="569"/>
      <c r="D103" s="550"/>
      <c r="E103" s="550"/>
      <c r="F103" s="550"/>
      <c r="G103" s="568">
        <f t="shared" si="0"/>
        <v>0</v>
      </c>
    </row>
    <row r="104" spans="1:7" x14ac:dyDescent="0.25">
      <c r="A104" s="323"/>
      <c r="B104" s="510" t="s">
        <v>701</v>
      </c>
      <c r="C104" s="550"/>
      <c r="D104" s="550"/>
      <c r="E104" s="550"/>
      <c r="F104" s="550"/>
      <c r="G104" s="568">
        <f t="shared" si="0"/>
        <v>0</v>
      </c>
    </row>
    <row r="105" spans="1:7" x14ac:dyDescent="0.25">
      <c r="A105" s="323"/>
      <c r="B105" s="529" t="s">
        <v>702</v>
      </c>
      <c r="C105" s="550"/>
      <c r="D105" s="550"/>
      <c r="E105" s="550"/>
      <c r="F105" s="550"/>
      <c r="G105" s="568">
        <f t="shared" si="0"/>
        <v>0</v>
      </c>
    </row>
    <row r="106" spans="1:7" x14ac:dyDescent="0.25">
      <c r="A106" s="323"/>
      <c r="B106" s="529" t="s">
        <v>703</v>
      </c>
      <c r="C106" s="550"/>
      <c r="D106" s="550"/>
      <c r="E106" s="550"/>
      <c r="F106" s="550"/>
      <c r="G106" s="568">
        <f t="shared" si="0"/>
        <v>0</v>
      </c>
    </row>
    <row r="107" spans="1:7" x14ac:dyDescent="0.25">
      <c r="A107" s="323"/>
      <c r="B107" s="529" t="s">
        <v>704</v>
      </c>
      <c r="C107" s="550"/>
      <c r="D107" s="550"/>
      <c r="E107" s="550"/>
      <c r="F107" s="550"/>
      <c r="G107" s="568">
        <f t="shared" si="0"/>
        <v>0</v>
      </c>
    </row>
    <row r="108" spans="1:7" ht="15.75" thickBot="1" x14ac:dyDescent="0.3">
      <c r="A108" s="323"/>
      <c r="B108" s="530" t="s">
        <v>705</v>
      </c>
      <c r="C108" s="553"/>
      <c r="D108" s="553"/>
      <c r="E108" s="553"/>
      <c r="F108" s="553"/>
      <c r="G108" s="554">
        <f>SUM(C108:F108)</f>
        <v>0</v>
      </c>
    </row>
    <row r="109" spans="1:7" ht="15.75" thickBot="1" x14ac:dyDescent="0.3">
      <c r="A109" s="323"/>
      <c r="B109" s="520"/>
      <c r="C109" s="513"/>
      <c r="D109" s="513"/>
      <c r="E109" s="513"/>
      <c r="F109" s="513"/>
      <c r="G109" s="513"/>
    </row>
    <row r="110" spans="1:7" ht="15.75" thickBot="1" x14ac:dyDescent="0.3">
      <c r="A110" s="323"/>
      <c r="B110" s="523" t="s">
        <v>706</v>
      </c>
      <c r="C110" s="570">
        <f>SUM(C111:C112)</f>
        <v>0</v>
      </c>
      <c r="D110" s="570">
        <f>SUM(D111:D112)</f>
        <v>0</v>
      </c>
      <c r="E110" s="570">
        <f>SUM(E111:E112)</f>
        <v>0</v>
      </c>
      <c r="F110" s="570">
        <f>SUM(F111:F112)</f>
        <v>0</v>
      </c>
      <c r="G110" s="497">
        <f>SUM(G111:G112)</f>
        <v>0</v>
      </c>
    </row>
    <row r="111" spans="1:7" x14ac:dyDescent="0.25">
      <c r="A111" s="323"/>
      <c r="B111" s="529" t="s">
        <v>707</v>
      </c>
      <c r="C111" s="513"/>
      <c r="D111" s="502"/>
      <c r="E111" s="513"/>
      <c r="F111" s="559"/>
      <c r="G111" s="558">
        <f>SUM(C111:F111)</f>
        <v>0</v>
      </c>
    </row>
    <row r="112" spans="1:7" ht="15.75" thickBot="1" x14ac:dyDescent="0.3">
      <c r="A112" s="323"/>
      <c r="B112" s="530" t="s">
        <v>708</v>
      </c>
      <c r="C112" s="518"/>
      <c r="D112" s="517"/>
      <c r="E112" s="518"/>
      <c r="F112" s="571"/>
      <c r="G112" s="572">
        <f>SUM(C112:F112)</f>
        <v>0</v>
      </c>
    </row>
    <row r="113" spans="1:7" ht="15.75" thickBot="1" x14ac:dyDescent="0.3">
      <c r="A113" s="323"/>
      <c r="B113" s="520"/>
      <c r="C113" s="513"/>
      <c r="D113" s="513"/>
      <c r="E113" s="513"/>
      <c r="F113" s="513"/>
      <c r="G113" s="513"/>
    </row>
    <row r="114" spans="1:7" ht="15.75" thickBot="1" x14ac:dyDescent="0.3">
      <c r="A114" s="323"/>
      <c r="B114" s="523" t="s">
        <v>709</v>
      </c>
      <c r="C114" s="570">
        <f>+C72+C74+C80+C94+C110</f>
        <v>0</v>
      </c>
      <c r="D114" s="570">
        <f>+D72+D74+D80+D94+D110</f>
        <v>0</v>
      </c>
      <c r="E114" s="570">
        <f>+E72+E74+E80+E94+E110</f>
        <v>0</v>
      </c>
      <c r="F114" s="570">
        <f>+F72+F74+F80+F94+F110</f>
        <v>0</v>
      </c>
      <c r="G114" s="497">
        <f>+G72+G74+G80+G94+G110</f>
        <v>0</v>
      </c>
    </row>
    <row r="115" spans="1:7" ht="15.75" thickBot="1" x14ac:dyDescent="0.3">
      <c r="A115" s="323"/>
      <c r="B115" s="573" t="s">
        <v>710</v>
      </c>
      <c r="C115" s="574">
        <f>C70+C114</f>
        <v>0</v>
      </c>
      <c r="D115" s="574">
        <f>D70+D114</f>
        <v>0</v>
      </c>
      <c r="E115" s="574">
        <f>E70+E114</f>
        <v>0</v>
      </c>
      <c r="F115" s="574">
        <f>F70+F114</f>
        <v>0</v>
      </c>
      <c r="G115" s="575">
        <f>G114+G70</f>
        <v>0</v>
      </c>
    </row>
    <row r="116" spans="1:7" x14ac:dyDescent="0.25">
      <c r="A116" s="100"/>
      <c r="B116" s="90"/>
      <c r="C116" s="72"/>
      <c r="D116" s="72"/>
      <c r="E116" s="72"/>
      <c r="F116" s="72"/>
      <c r="G116" s="92"/>
    </row>
    <row r="117" spans="1:7" x14ac:dyDescent="0.25">
      <c r="A117" s="100"/>
      <c r="B117" s="90"/>
      <c r="C117" s="72"/>
      <c r="D117" s="72"/>
      <c r="E117" s="72"/>
      <c r="F117" s="72"/>
      <c r="G117" s="92"/>
    </row>
    <row r="118" spans="1:7" x14ac:dyDescent="0.25">
      <c r="A118" s="323"/>
      <c r="B118" s="576"/>
      <c r="C118" s="576"/>
      <c r="D118" s="576"/>
      <c r="E118" s="576"/>
      <c r="F118" s="576"/>
      <c r="G118" s="576"/>
    </row>
    <row r="119" spans="1:7" x14ac:dyDescent="0.25">
      <c r="A119" s="323"/>
      <c r="B119" s="1253" t="s">
        <v>711</v>
      </c>
      <c r="C119" s="1253"/>
      <c r="D119" s="576"/>
      <c r="E119" s="576"/>
      <c r="F119" s="576"/>
      <c r="G119" s="576"/>
    </row>
    <row r="120" spans="1:7" x14ac:dyDescent="0.25">
      <c r="A120" s="323"/>
      <c r="B120" s="1254" t="s">
        <v>712</v>
      </c>
      <c r="C120" s="1254"/>
      <c r="D120" s="1254"/>
      <c r="E120" s="1254"/>
      <c r="F120" s="1254"/>
      <c r="G120" s="1254"/>
    </row>
    <row r="121" spans="1:7" x14ac:dyDescent="0.25">
      <c r="A121" s="323"/>
      <c r="B121" s="1254"/>
      <c r="C121" s="1254"/>
      <c r="D121" s="1254"/>
      <c r="E121" s="1254"/>
      <c r="F121" s="1254"/>
      <c r="G121" s="1254"/>
    </row>
    <row r="122" spans="1:7" x14ac:dyDescent="0.25">
      <c r="A122" s="323"/>
      <c r="B122" s="1255" t="s">
        <v>713</v>
      </c>
      <c r="C122" s="1255"/>
      <c r="D122" s="1255"/>
      <c r="E122" s="1255"/>
      <c r="F122" s="1255"/>
      <c r="G122" s="1255"/>
    </row>
    <row r="123" spans="1:7" x14ac:dyDescent="0.25">
      <c r="A123" s="323"/>
      <c r="B123" s="1255"/>
      <c r="C123" s="1255"/>
      <c r="D123" s="1255"/>
      <c r="E123" s="1255"/>
      <c r="F123" s="1255"/>
      <c r="G123" s="1255"/>
    </row>
    <row r="124" spans="1:7" x14ac:dyDescent="0.25">
      <c r="A124" s="323"/>
      <c r="B124" s="1255"/>
      <c r="C124" s="1255"/>
      <c r="D124" s="1255"/>
      <c r="E124" s="1255"/>
      <c r="F124" s="1255"/>
      <c r="G124" s="1255"/>
    </row>
    <row r="125" spans="1:7" x14ac:dyDescent="0.25">
      <c r="A125" s="323"/>
      <c r="B125" s="1255"/>
      <c r="C125" s="1255"/>
      <c r="D125" s="1255"/>
      <c r="E125" s="1255"/>
      <c r="F125" s="1255"/>
      <c r="G125" s="1255"/>
    </row>
    <row r="126" spans="1:7" x14ac:dyDescent="0.25">
      <c r="A126" s="323"/>
      <c r="B126" s="1255"/>
      <c r="C126" s="1255"/>
      <c r="D126" s="1255"/>
      <c r="E126" s="1255"/>
      <c r="F126" s="1255"/>
      <c r="G126" s="1255"/>
    </row>
    <row r="127" spans="1:7" x14ac:dyDescent="0.25">
      <c r="A127" s="323"/>
      <c r="B127" s="1256" t="s">
        <v>714</v>
      </c>
      <c r="C127" s="1256"/>
      <c r="D127" s="1256"/>
      <c r="E127" s="1256"/>
      <c r="F127" s="1256"/>
      <c r="G127" s="1256"/>
    </row>
    <row r="128" spans="1:7" x14ac:dyDescent="0.25">
      <c r="A128" s="323"/>
      <c r="B128" s="1256"/>
      <c r="C128" s="1256"/>
      <c r="D128" s="1256"/>
      <c r="E128" s="1256"/>
      <c r="F128" s="1256"/>
      <c r="G128" s="1256"/>
    </row>
  </sheetData>
  <sheetProtection password="C993" sheet="1" objects="1" scenarios="1"/>
  <mergeCells count="4">
    <mergeCell ref="B119:C119"/>
    <mergeCell ref="B120:G121"/>
    <mergeCell ref="B122:G126"/>
    <mergeCell ref="B127:G128"/>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&amp;L_________________________________
                    Firma Empresa&amp;R__________________________________
Inicialización Contador              .</oddFooter>
  </headerFooter>
  <rowBreaks count="1" manualBreakCount="1">
    <brk id="66" min="1" max="6"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showGridLines="0" zoomScaleNormal="100" workbookViewId="0">
      <selection activeCell="G1" sqref="G1"/>
    </sheetView>
  </sheetViews>
  <sheetFormatPr baseColWidth="10" defaultRowHeight="15" x14ac:dyDescent="0.25"/>
  <cols>
    <col min="1" max="1" width="4.5703125" customWidth="1"/>
    <col min="2" max="2" width="26.5703125" customWidth="1"/>
    <col min="3" max="7" width="13.7109375" customWidth="1"/>
  </cols>
  <sheetData>
    <row r="1" spans="1:7" x14ac:dyDescent="0.25">
      <c r="A1" s="134"/>
      <c r="B1" s="95" t="str">
        <f>+'INFORMACIÓN GENERAL'!$A$4</f>
        <v>NOMBRE O RAZÓN SOCIAL:</v>
      </c>
      <c r="C1" s="181">
        <f>+'INFORMACIÓN GENERAL'!C4:I4</f>
        <v>0</v>
      </c>
      <c r="D1" s="144"/>
      <c r="E1" s="144"/>
      <c r="F1" s="144"/>
      <c r="G1" s="181" t="s">
        <v>1027</v>
      </c>
    </row>
    <row r="2" spans="1:7" x14ac:dyDescent="0.25">
      <c r="A2" s="134"/>
      <c r="B2" s="95" t="str">
        <f>+'INFORMACIÓN GENERAL'!$A$9</f>
        <v>FECHA DE ESTADOS FINANCIEROS:</v>
      </c>
      <c r="C2" s="183">
        <f>+'INFORMACIÓN GENERAL'!C9:D9</f>
        <v>43100</v>
      </c>
      <c r="D2" s="144"/>
      <c r="E2" s="144"/>
      <c r="F2" s="183"/>
      <c r="G2" s="134"/>
    </row>
    <row r="3" spans="1:7" x14ac:dyDescent="0.25">
      <c r="A3" s="323"/>
      <c r="B3" s="323"/>
      <c r="C3" s="323"/>
      <c r="D3" s="323"/>
      <c r="E3" s="323"/>
      <c r="F3" s="323"/>
      <c r="G3" s="323"/>
    </row>
    <row r="4" spans="1:7" x14ac:dyDescent="0.25">
      <c r="A4" s="323"/>
      <c r="B4" s="93" t="s">
        <v>715</v>
      </c>
      <c r="C4" s="577"/>
      <c r="D4" s="578" t="s">
        <v>716</v>
      </c>
      <c r="E4" s="58"/>
      <c r="F4" s="58"/>
      <c r="G4" s="323"/>
    </row>
    <row r="5" spans="1:7" x14ac:dyDescent="0.25">
      <c r="A5" s="323"/>
      <c r="B5" s="93"/>
      <c r="C5" s="262"/>
      <c r="D5" s="579"/>
      <c r="E5" s="578"/>
      <c r="F5" s="58"/>
      <c r="G5" s="323"/>
    </row>
    <row r="6" spans="1:7" ht="15.75" thickBot="1" x14ac:dyDescent="0.3">
      <c r="A6" s="323"/>
      <c r="B6" s="213" t="s">
        <v>717</v>
      </c>
      <c r="C6" s="262"/>
      <c r="D6" s="262"/>
      <c r="E6" s="243"/>
      <c r="F6" s="134"/>
      <c r="G6" s="323"/>
    </row>
    <row r="7" spans="1:7" x14ac:dyDescent="0.25">
      <c r="A7" s="323"/>
      <c r="B7" s="1257" t="s">
        <v>400</v>
      </c>
      <c r="C7" s="1259" t="s">
        <v>718</v>
      </c>
      <c r="D7" s="1261" t="s">
        <v>719</v>
      </c>
      <c r="E7" s="58"/>
      <c r="F7" s="134"/>
      <c r="G7" s="323"/>
    </row>
    <row r="8" spans="1:7" ht="15.75" thickBot="1" x14ac:dyDescent="0.3">
      <c r="A8" s="323"/>
      <c r="B8" s="1258"/>
      <c r="C8" s="1260"/>
      <c r="D8" s="1262"/>
      <c r="E8" s="58"/>
      <c r="F8" s="134"/>
      <c r="G8" s="323"/>
    </row>
    <row r="9" spans="1:7" x14ac:dyDescent="0.25">
      <c r="A9" s="323"/>
      <c r="B9" s="580">
        <v>1</v>
      </c>
      <c r="C9" s="250"/>
      <c r="D9" s="251"/>
      <c r="E9" s="58"/>
      <c r="F9" s="134"/>
      <c r="G9" s="323"/>
    </row>
    <row r="10" spans="1:7" x14ac:dyDescent="0.25">
      <c r="A10" s="323"/>
      <c r="B10" s="272">
        <f t="shared" ref="B10:B20" si="0">B9+1</f>
        <v>2</v>
      </c>
      <c r="C10" s="231"/>
      <c r="D10" s="254"/>
      <c r="E10" s="58"/>
      <c r="F10" s="134"/>
      <c r="G10" s="323"/>
    </row>
    <row r="11" spans="1:7" x14ac:dyDescent="0.25">
      <c r="A11" s="323"/>
      <c r="B11" s="272">
        <f t="shared" si="0"/>
        <v>3</v>
      </c>
      <c r="C11" s="231"/>
      <c r="D11" s="254"/>
      <c r="E11" s="58"/>
      <c r="F11" s="134"/>
      <c r="G11" s="323"/>
    </row>
    <row r="12" spans="1:7" x14ac:dyDescent="0.25">
      <c r="A12" s="323"/>
      <c r="B12" s="272">
        <f t="shared" si="0"/>
        <v>4</v>
      </c>
      <c r="C12" s="231"/>
      <c r="D12" s="254"/>
      <c r="E12" s="58"/>
      <c r="F12" s="134"/>
      <c r="G12" s="323"/>
    </row>
    <row r="13" spans="1:7" x14ac:dyDescent="0.25">
      <c r="A13" s="323"/>
      <c r="B13" s="272">
        <f t="shared" si="0"/>
        <v>5</v>
      </c>
      <c r="C13" s="231"/>
      <c r="D13" s="254"/>
      <c r="E13" s="58"/>
      <c r="F13" s="134"/>
      <c r="G13" s="323"/>
    </row>
    <row r="14" spans="1:7" x14ac:dyDescent="0.25">
      <c r="A14" s="323"/>
      <c r="B14" s="272">
        <f t="shared" si="0"/>
        <v>6</v>
      </c>
      <c r="C14" s="231"/>
      <c r="D14" s="254"/>
      <c r="E14" s="58"/>
      <c r="F14" s="134"/>
      <c r="G14" s="323"/>
    </row>
    <row r="15" spans="1:7" x14ac:dyDescent="0.25">
      <c r="A15" s="323"/>
      <c r="B15" s="272">
        <f t="shared" si="0"/>
        <v>7</v>
      </c>
      <c r="C15" s="231"/>
      <c r="D15" s="254"/>
      <c r="E15" s="58"/>
      <c r="F15" s="134"/>
      <c r="G15" s="323"/>
    </row>
    <row r="16" spans="1:7" x14ac:dyDescent="0.25">
      <c r="A16" s="323"/>
      <c r="B16" s="272">
        <f t="shared" si="0"/>
        <v>8</v>
      </c>
      <c r="C16" s="231"/>
      <c r="D16" s="254"/>
      <c r="E16" s="58"/>
      <c r="F16" s="134"/>
      <c r="G16" s="323"/>
    </row>
    <row r="17" spans="1:7" x14ac:dyDescent="0.25">
      <c r="A17" s="323"/>
      <c r="B17" s="272">
        <f t="shared" si="0"/>
        <v>9</v>
      </c>
      <c r="C17" s="231"/>
      <c r="D17" s="254"/>
      <c r="E17" s="58"/>
      <c r="F17" s="134"/>
      <c r="G17" s="323"/>
    </row>
    <row r="18" spans="1:7" x14ac:dyDescent="0.25">
      <c r="A18" s="323"/>
      <c r="B18" s="272">
        <f t="shared" si="0"/>
        <v>10</v>
      </c>
      <c r="C18" s="231"/>
      <c r="D18" s="254"/>
      <c r="E18" s="58"/>
      <c r="F18" s="134"/>
      <c r="G18" s="323"/>
    </row>
    <row r="19" spans="1:7" x14ac:dyDescent="0.25">
      <c r="A19" s="323"/>
      <c r="B19" s="272">
        <f t="shared" si="0"/>
        <v>11</v>
      </c>
      <c r="C19" s="231"/>
      <c r="D19" s="254"/>
      <c r="E19" s="58"/>
      <c r="F19" s="134"/>
      <c r="G19" s="323"/>
    </row>
    <row r="20" spans="1:7" ht="15.75" thickBot="1" x14ac:dyDescent="0.3">
      <c r="A20" s="323"/>
      <c r="B20" s="273">
        <f t="shared" si="0"/>
        <v>12</v>
      </c>
      <c r="C20" s="258"/>
      <c r="D20" s="259"/>
      <c r="E20" s="58"/>
      <c r="F20" s="134"/>
      <c r="G20" s="323"/>
    </row>
    <row r="21" spans="1:7" ht="15.75" thickBot="1" x14ac:dyDescent="0.3">
      <c r="A21" s="323"/>
      <c r="B21" s="581" t="s">
        <v>412</v>
      </c>
      <c r="C21" s="582">
        <f>SUM(C9:C20)</f>
        <v>0</v>
      </c>
      <c r="D21" s="583">
        <f>SUM(D9:D20)</f>
        <v>0</v>
      </c>
      <c r="E21" s="58"/>
      <c r="F21" s="134"/>
      <c r="G21" s="323"/>
    </row>
    <row r="22" spans="1:7" x14ac:dyDescent="0.25">
      <c r="A22" s="323"/>
      <c r="B22" s="584"/>
      <c r="C22" s="585"/>
      <c r="D22" s="585"/>
      <c r="E22" s="520"/>
      <c r="F22" s="586"/>
      <c r="G22" s="323"/>
    </row>
    <row r="23" spans="1:7" ht="15.75" thickBot="1" x14ac:dyDescent="0.3">
      <c r="A23" s="323"/>
      <c r="B23" s="587" t="s">
        <v>220</v>
      </c>
      <c r="C23" s="585"/>
      <c r="D23" s="585"/>
      <c r="E23" s="520"/>
      <c r="F23" s="586"/>
      <c r="G23" s="323"/>
    </row>
    <row r="24" spans="1:7" ht="15.75" thickBot="1" x14ac:dyDescent="0.3">
      <c r="A24" s="323"/>
      <c r="B24" s="1263" t="s">
        <v>515</v>
      </c>
      <c r="C24" s="1264"/>
      <c r="D24" s="588" t="s">
        <v>720</v>
      </c>
      <c r="E24" s="589" t="s">
        <v>518</v>
      </c>
      <c r="F24" s="589" t="s">
        <v>433</v>
      </c>
      <c r="G24" s="590" t="s">
        <v>201</v>
      </c>
    </row>
    <row r="25" spans="1:7" x14ac:dyDescent="0.25">
      <c r="A25" s="323"/>
      <c r="B25" s="1265"/>
      <c r="C25" s="1266"/>
      <c r="D25" s="593"/>
      <c r="E25" s="593"/>
      <c r="F25" s="593"/>
      <c r="G25" s="594"/>
    </row>
    <row r="26" spans="1:7" x14ac:dyDescent="0.25">
      <c r="A26" s="323"/>
      <c r="B26" s="1269"/>
      <c r="C26" s="1270"/>
      <c r="D26" s="591"/>
      <c r="E26" s="591"/>
      <c r="F26" s="591"/>
      <c r="G26" s="595"/>
    </row>
    <row r="27" spans="1:7" x14ac:dyDescent="0.25">
      <c r="A27" s="323"/>
      <c r="B27" s="1267"/>
      <c r="C27" s="1268"/>
      <c r="D27" s="592"/>
      <c r="E27" s="592"/>
      <c r="F27" s="592"/>
      <c r="G27" s="595"/>
    </row>
    <row r="28" spans="1:7" x14ac:dyDescent="0.25">
      <c r="A28" s="323"/>
      <c r="B28" s="1267"/>
      <c r="C28" s="1268"/>
      <c r="D28" s="592"/>
      <c r="E28" s="592"/>
      <c r="F28" s="592"/>
      <c r="G28" s="595"/>
    </row>
    <row r="29" spans="1:7" x14ac:dyDescent="0.25">
      <c r="A29" s="323"/>
      <c r="B29" s="1267"/>
      <c r="C29" s="1268"/>
      <c r="D29" s="592"/>
      <c r="E29" s="592"/>
      <c r="F29" s="592"/>
      <c r="G29" s="595"/>
    </row>
    <row r="30" spans="1:7" x14ac:dyDescent="0.25">
      <c r="A30" s="323"/>
      <c r="B30" s="1267"/>
      <c r="C30" s="1268"/>
      <c r="D30" s="592"/>
      <c r="E30" s="592"/>
      <c r="F30" s="592"/>
      <c r="G30" s="595"/>
    </row>
    <row r="31" spans="1:7" x14ac:dyDescent="0.25">
      <c r="A31" s="323"/>
      <c r="B31" s="1267"/>
      <c r="C31" s="1268"/>
      <c r="D31" s="592"/>
      <c r="E31" s="592"/>
      <c r="F31" s="592"/>
      <c r="G31" s="595"/>
    </row>
    <row r="32" spans="1:7" x14ac:dyDescent="0.25">
      <c r="A32" s="323"/>
      <c r="B32" s="1267"/>
      <c r="C32" s="1268"/>
      <c r="D32" s="592"/>
      <c r="E32" s="592"/>
      <c r="F32" s="592"/>
      <c r="G32" s="595"/>
    </row>
    <row r="33" spans="1:7" x14ac:dyDescent="0.25">
      <c r="A33" s="323"/>
      <c r="B33" s="1267"/>
      <c r="C33" s="1268"/>
      <c r="D33" s="592"/>
      <c r="E33" s="592"/>
      <c r="F33" s="592"/>
      <c r="G33" s="595"/>
    </row>
    <row r="34" spans="1:7" x14ac:dyDescent="0.25">
      <c r="A34" s="323"/>
      <c r="B34" s="1267"/>
      <c r="C34" s="1268"/>
      <c r="D34" s="592"/>
      <c r="E34" s="592"/>
      <c r="F34" s="592"/>
      <c r="G34" s="595"/>
    </row>
    <row r="35" spans="1:7" x14ac:dyDescent="0.25">
      <c r="A35" s="323"/>
      <c r="B35" s="1267"/>
      <c r="C35" s="1268"/>
      <c r="D35" s="592"/>
      <c r="E35" s="592"/>
      <c r="F35" s="592"/>
      <c r="G35" s="595"/>
    </row>
    <row r="36" spans="1:7" x14ac:dyDescent="0.25">
      <c r="A36" s="323"/>
      <c r="B36" s="1267"/>
      <c r="C36" s="1268"/>
      <c r="D36" s="592"/>
      <c r="E36" s="592"/>
      <c r="F36" s="592"/>
      <c r="G36" s="595"/>
    </row>
    <row r="37" spans="1:7" ht="15.75" thickBot="1" x14ac:dyDescent="0.3">
      <c r="A37" s="323"/>
      <c r="B37" s="1271"/>
      <c r="C37" s="1272"/>
      <c r="D37" s="596"/>
      <c r="E37" s="596"/>
      <c r="F37" s="596"/>
      <c r="G37" s="597"/>
    </row>
  </sheetData>
  <sheetProtection password="C993" sheet="1" objects="1" scenarios="1"/>
  <mergeCells count="17">
    <mergeCell ref="B35:C35"/>
    <mergeCell ref="B36:C36"/>
    <mergeCell ref="B37:C37"/>
    <mergeCell ref="B32:C32"/>
    <mergeCell ref="B33:C33"/>
    <mergeCell ref="B34:C34"/>
    <mergeCell ref="B29:C29"/>
    <mergeCell ref="B30:C30"/>
    <mergeCell ref="B31:C31"/>
    <mergeCell ref="B26:C26"/>
    <mergeCell ref="B27:C27"/>
    <mergeCell ref="B28:C28"/>
    <mergeCell ref="B7:B8"/>
    <mergeCell ref="C7:C8"/>
    <mergeCell ref="D7:D8"/>
    <mergeCell ref="B24:C24"/>
    <mergeCell ref="B25:C25"/>
  </mergeCells>
  <printOptions horizontalCentered="1"/>
  <pageMargins left="0.70866141732283472" right="0.70866141732283472" top="0.74803149606299213" bottom="0.74803149606299213" header="0.31496062992125984" footer="0.31496062992125984"/>
  <pageSetup paperSize="9" scale="92" orientation="portrait" r:id="rId1"/>
  <headerFooter>
    <oddFooter>&amp;L_________________________________
                    Firma Empresa&amp;R__________________________________
Inicialización Contador              .</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workbookViewId="0">
      <selection activeCell="N20" sqref="N20"/>
    </sheetView>
  </sheetViews>
  <sheetFormatPr baseColWidth="10" defaultRowHeight="15" x14ac:dyDescent="0.25"/>
  <cols>
    <col min="1" max="1" width="4.7109375" customWidth="1"/>
    <col min="2" max="2" width="27.28515625" customWidth="1"/>
  </cols>
  <sheetData>
    <row r="1" spans="1:8" x14ac:dyDescent="0.25">
      <c r="A1" s="57"/>
      <c r="B1" s="29" t="str">
        <f>+'INFORMACIÓN GENERAL'!$A$4</f>
        <v>NOMBRE O RAZÓN SOCIAL:</v>
      </c>
      <c r="C1" s="197">
        <f>+'INFORMACIÓN GENERAL'!C4:I4</f>
        <v>0</v>
      </c>
      <c r="D1" s="197"/>
      <c r="E1" s="197"/>
      <c r="F1" s="197"/>
      <c r="G1" s="197"/>
      <c r="H1" s="198"/>
    </row>
    <row r="2" spans="1:8" x14ac:dyDescent="0.25">
      <c r="A2" s="57"/>
      <c r="B2" s="29" t="str">
        <f>+'INFORMACIÓN GENERAL'!$A$9</f>
        <v>FECHA DE ESTADOS FINANCIEROS:</v>
      </c>
      <c r="C2" s="183">
        <f>+'INFORMACIÓN GENERAL'!C9:D9</f>
        <v>43100</v>
      </c>
      <c r="D2" s="198"/>
      <c r="E2" s="198"/>
      <c r="F2" s="183"/>
      <c r="G2" s="57"/>
      <c r="H2" s="57"/>
    </row>
    <row r="4" spans="1:8" x14ac:dyDescent="0.25">
      <c r="B4" s="598" t="s">
        <v>721</v>
      </c>
      <c r="C4" s="599"/>
      <c r="D4" s="599"/>
      <c r="E4" s="599"/>
      <c r="F4" s="599"/>
      <c r="G4" s="1274"/>
      <c r="H4" s="1274"/>
    </row>
    <row r="5" spans="1:8" x14ac:dyDescent="0.25">
      <c r="B5" s="600" t="s">
        <v>722</v>
      </c>
      <c r="C5" s="599"/>
      <c r="D5" s="599"/>
      <c r="E5" s="599"/>
      <c r="F5" s="599"/>
      <c r="G5" s="599"/>
      <c r="H5" s="599"/>
    </row>
    <row r="6" spans="1:8" x14ac:dyDescent="0.25">
      <c r="B6" s="600" t="s">
        <v>723</v>
      </c>
      <c r="C6" s="599"/>
      <c r="D6" s="599"/>
      <c r="E6" s="599"/>
      <c r="F6" s="599"/>
      <c r="G6" s="599"/>
      <c r="H6" s="599"/>
    </row>
    <row r="7" spans="1:8" x14ac:dyDescent="0.25">
      <c r="B7" s="599"/>
      <c r="C7" s="599"/>
      <c r="D7" s="599"/>
      <c r="E7" s="599"/>
      <c r="F7" s="599"/>
      <c r="G7" s="599"/>
      <c r="H7" s="599"/>
    </row>
    <row r="8" spans="1:8" x14ac:dyDescent="0.25">
      <c r="B8" s="1275" t="s">
        <v>724</v>
      </c>
      <c r="C8" s="1275"/>
      <c r="D8" s="1275"/>
      <c r="E8" s="1275"/>
      <c r="F8" s="1275"/>
      <c r="G8" s="1275"/>
      <c r="H8" s="1275"/>
    </row>
    <row r="9" spans="1:8" x14ac:dyDescent="0.25">
      <c r="B9" s="1275"/>
      <c r="C9" s="1275"/>
      <c r="D9" s="1275"/>
      <c r="E9" s="1275"/>
      <c r="F9" s="1275"/>
      <c r="G9" s="1275"/>
      <c r="H9" s="1275"/>
    </row>
    <row r="10" spans="1:8" x14ac:dyDescent="0.25">
      <c r="B10" s="1275"/>
      <c r="C10" s="1275"/>
      <c r="D10" s="1275"/>
      <c r="E10" s="1275"/>
      <c r="F10" s="1275"/>
      <c r="G10" s="1275"/>
      <c r="H10" s="1275"/>
    </row>
    <row r="11" spans="1:8" x14ac:dyDescent="0.25">
      <c r="B11" s="1275"/>
      <c r="C11" s="1275"/>
      <c r="D11" s="1275"/>
      <c r="E11" s="1275"/>
      <c r="F11" s="1275"/>
      <c r="G11" s="1275"/>
      <c r="H11" s="1275"/>
    </row>
    <row r="12" spans="1:8" x14ac:dyDescent="0.25">
      <c r="B12" s="1275"/>
      <c r="C12" s="1275"/>
      <c r="D12" s="1275"/>
      <c r="E12" s="1275"/>
      <c r="F12" s="1275"/>
      <c r="G12" s="1275"/>
      <c r="H12" s="1275"/>
    </row>
    <row r="13" spans="1:8" x14ac:dyDescent="0.25">
      <c r="B13" s="1275"/>
      <c r="C13" s="1275"/>
      <c r="D13" s="1275"/>
      <c r="E13" s="1275"/>
      <c r="F13" s="1275"/>
      <c r="G13" s="1275"/>
      <c r="H13" s="1275"/>
    </row>
    <row r="14" spans="1:8" x14ac:dyDescent="0.25">
      <c r="A14" s="435"/>
      <c r="B14" s="1275"/>
      <c r="C14" s="1275"/>
      <c r="D14" s="1275"/>
      <c r="E14" s="1275"/>
      <c r="F14" s="1275"/>
      <c r="G14" s="1275"/>
      <c r="H14" s="1275"/>
    </row>
    <row r="15" spans="1:8" x14ac:dyDescent="0.25">
      <c r="B15" s="1275"/>
      <c r="C15" s="1275"/>
      <c r="D15" s="1275"/>
      <c r="E15" s="1275"/>
      <c r="F15" s="1275"/>
      <c r="G15" s="1275"/>
      <c r="H15" s="1275"/>
    </row>
    <row r="16" spans="1:8" x14ac:dyDescent="0.25">
      <c r="B16" s="1275"/>
      <c r="C16" s="1275"/>
      <c r="D16" s="1275"/>
      <c r="E16" s="1275"/>
      <c r="F16" s="1275"/>
      <c r="G16" s="1275"/>
      <c r="H16" s="1275"/>
    </row>
    <row r="17" spans="2:8" x14ac:dyDescent="0.25">
      <c r="B17" s="1275"/>
      <c r="C17" s="1275"/>
      <c r="D17" s="1275"/>
      <c r="E17" s="1275"/>
      <c r="F17" s="1275"/>
      <c r="G17" s="1275"/>
      <c r="H17" s="1275"/>
    </row>
    <row r="18" spans="2:8" x14ac:dyDescent="0.25">
      <c r="B18" s="1275"/>
      <c r="C18" s="1275"/>
      <c r="D18" s="1275"/>
      <c r="E18" s="1275"/>
      <c r="F18" s="1275"/>
      <c r="G18" s="1275"/>
      <c r="H18" s="1275"/>
    </row>
    <row r="19" spans="2:8" x14ac:dyDescent="0.25">
      <c r="B19" s="1275"/>
      <c r="C19" s="1275"/>
      <c r="D19" s="1275"/>
      <c r="E19" s="1275"/>
      <c r="F19" s="1275"/>
      <c r="G19" s="1275"/>
      <c r="H19" s="1275"/>
    </row>
    <row r="20" spans="2:8" x14ac:dyDescent="0.25">
      <c r="B20" s="1275"/>
      <c r="C20" s="1275"/>
      <c r="D20" s="1275"/>
      <c r="E20" s="1275"/>
      <c r="F20" s="1275"/>
      <c r="G20" s="1275"/>
      <c r="H20" s="1275"/>
    </row>
    <row r="21" spans="2:8" x14ac:dyDescent="0.25">
      <c r="B21" s="1275"/>
      <c r="C21" s="1275"/>
      <c r="D21" s="1275"/>
      <c r="E21" s="1275"/>
      <c r="F21" s="1275"/>
      <c r="G21" s="1275"/>
      <c r="H21" s="1275"/>
    </row>
    <row r="22" spans="2:8" x14ac:dyDescent="0.25">
      <c r="B22" s="1275"/>
      <c r="C22" s="1275"/>
      <c r="D22" s="1275"/>
      <c r="E22" s="1275"/>
      <c r="F22" s="1275"/>
      <c r="G22" s="1275"/>
      <c r="H22" s="1275"/>
    </row>
    <row r="23" spans="2:8" x14ac:dyDescent="0.25">
      <c r="B23" s="1275"/>
      <c r="C23" s="1275"/>
      <c r="D23" s="1275"/>
      <c r="E23" s="1275"/>
      <c r="F23" s="1275"/>
      <c r="G23" s="1275"/>
      <c r="H23" s="1275"/>
    </row>
    <row r="24" spans="2:8" x14ac:dyDescent="0.25">
      <c r="B24" s="1275"/>
      <c r="C24" s="1275"/>
      <c r="D24" s="1275"/>
      <c r="E24" s="1275"/>
      <c r="F24" s="1275"/>
      <c r="G24" s="1275"/>
      <c r="H24" s="1275"/>
    </row>
    <row r="25" spans="2:8" x14ac:dyDescent="0.25">
      <c r="B25" s="1275"/>
      <c r="C25" s="1275"/>
      <c r="D25" s="1275"/>
      <c r="E25" s="1275"/>
      <c r="F25" s="1275"/>
      <c r="G25" s="1275"/>
      <c r="H25" s="1275"/>
    </row>
    <row r="26" spans="2:8" x14ac:dyDescent="0.25">
      <c r="B26" s="1275"/>
      <c r="C26" s="1275"/>
      <c r="D26" s="1275"/>
      <c r="E26" s="1275"/>
      <c r="F26" s="1275"/>
      <c r="G26" s="1275"/>
      <c r="H26" s="1275"/>
    </row>
    <row r="27" spans="2:8" x14ac:dyDescent="0.25">
      <c r="B27" s="1275"/>
      <c r="C27" s="1275"/>
      <c r="D27" s="1275"/>
      <c r="E27" s="1275"/>
      <c r="F27" s="1275"/>
      <c r="G27" s="1275"/>
      <c r="H27" s="1275"/>
    </row>
    <row r="28" spans="2:8" x14ac:dyDescent="0.25">
      <c r="B28" s="1275"/>
      <c r="C28" s="1275"/>
      <c r="D28" s="1275"/>
      <c r="E28" s="1275"/>
      <c r="F28" s="1275"/>
      <c r="G28" s="1275"/>
      <c r="H28" s="1275"/>
    </row>
    <row r="29" spans="2:8" x14ac:dyDescent="0.25">
      <c r="B29" s="601" t="s">
        <v>725</v>
      </c>
      <c r="C29" s="602"/>
      <c r="D29" s="602"/>
      <c r="E29" s="602"/>
      <c r="F29" s="602"/>
      <c r="G29" s="602"/>
      <c r="H29" s="602"/>
    </row>
    <row r="30" spans="2:8" x14ac:dyDescent="0.25">
      <c r="B30" s="603" t="s">
        <v>726</v>
      </c>
      <c r="C30" s="599"/>
      <c r="D30" s="599"/>
      <c r="E30" s="599"/>
      <c r="F30" s="599"/>
      <c r="G30" s="599"/>
      <c r="H30" s="599"/>
    </row>
    <row r="31" spans="2:8" x14ac:dyDescent="0.25">
      <c r="B31" s="603"/>
      <c r="C31" s="599"/>
      <c r="D31" s="599"/>
      <c r="E31" s="599"/>
      <c r="F31" s="599"/>
      <c r="G31" s="599"/>
      <c r="H31" s="599"/>
    </row>
    <row r="32" spans="2:8" x14ac:dyDescent="0.25">
      <c r="B32" s="1273" t="s">
        <v>727</v>
      </c>
      <c r="C32" s="1273"/>
      <c r="D32" s="1273"/>
      <c r="E32" s="1273"/>
      <c r="F32" s="1273"/>
      <c r="G32" s="1273"/>
      <c r="H32" s="1273"/>
    </row>
    <row r="33" spans="2:8" x14ac:dyDescent="0.25">
      <c r="B33" s="1273"/>
      <c r="C33" s="1273"/>
      <c r="D33" s="1273"/>
      <c r="E33" s="1273"/>
      <c r="F33" s="1273"/>
      <c r="G33" s="1273"/>
      <c r="H33" s="1273"/>
    </row>
    <row r="34" spans="2:8" x14ac:dyDescent="0.25">
      <c r="B34" s="603" t="s">
        <v>728</v>
      </c>
      <c r="C34" s="599"/>
      <c r="D34" s="599"/>
      <c r="E34" s="599"/>
      <c r="F34" s="599"/>
      <c r="G34" s="599"/>
      <c r="H34" s="599"/>
    </row>
    <row r="35" spans="2:8" x14ac:dyDescent="0.25">
      <c r="B35" s="1273" t="s">
        <v>729</v>
      </c>
      <c r="C35" s="1273"/>
      <c r="D35" s="1273"/>
      <c r="E35" s="1273"/>
      <c r="F35" s="1273"/>
      <c r="G35" s="1273"/>
      <c r="H35" s="1273"/>
    </row>
    <row r="36" spans="2:8" x14ac:dyDescent="0.25">
      <c r="B36" s="1273"/>
      <c r="C36" s="1273"/>
      <c r="D36" s="1273"/>
      <c r="E36" s="1273"/>
      <c r="F36" s="1273"/>
      <c r="G36" s="1273"/>
      <c r="H36" s="1273"/>
    </row>
    <row r="37" spans="2:8" x14ac:dyDescent="0.25">
      <c r="B37" s="603" t="s">
        <v>730</v>
      </c>
      <c r="C37" s="599"/>
      <c r="D37" s="599"/>
      <c r="E37" s="599"/>
      <c r="F37" s="599"/>
      <c r="G37" s="599"/>
      <c r="H37" s="599"/>
    </row>
    <row r="38" spans="2:8" x14ac:dyDescent="0.25">
      <c r="B38" s="603"/>
      <c r="C38" s="600"/>
      <c r="D38" s="600"/>
      <c r="E38" s="600"/>
      <c r="F38" s="600"/>
      <c r="G38" s="600"/>
      <c r="H38" s="600"/>
    </row>
    <row r="39" spans="2:8" x14ac:dyDescent="0.25">
      <c r="B39" s="601" t="s">
        <v>731</v>
      </c>
      <c r="C39" s="600"/>
      <c r="D39" s="600"/>
      <c r="E39" s="600"/>
      <c r="F39" s="600"/>
      <c r="G39" s="600"/>
      <c r="H39" s="600"/>
    </row>
    <row r="40" spans="2:8" x14ac:dyDescent="0.25">
      <c r="B40" s="1273" t="s">
        <v>732</v>
      </c>
      <c r="C40" s="1273"/>
      <c r="D40" s="1273"/>
      <c r="E40" s="1273"/>
      <c r="F40" s="1273"/>
      <c r="G40" s="1273"/>
      <c r="H40" s="1273"/>
    </row>
    <row r="41" spans="2:8" x14ac:dyDescent="0.25">
      <c r="B41" s="1273"/>
      <c r="C41" s="1273"/>
      <c r="D41" s="1273"/>
      <c r="E41" s="1273"/>
      <c r="F41" s="1273"/>
      <c r="G41" s="1273"/>
      <c r="H41" s="1273"/>
    </row>
    <row r="42" spans="2:8" x14ac:dyDescent="0.25">
      <c r="B42" s="1273"/>
      <c r="C42" s="1273"/>
      <c r="D42" s="1273"/>
      <c r="E42" s="1273"/>
      <c r="F42" s="1273"/>
      <c r="G42" s="1273"/>
      <c r="H42" s="1273"/>
    </row>
    <row r="43" spans="2:8" x14ac:dyDescent="0.25">
      <c r="B43" s="603" t="s">
        <v>733</v>
      </c>
      <c r="C43" s="600"/>
      <c r="D43" s="600"/>
      <c r="E43" s="600"/>
      <c r="F43" s="600"/>
      <c r="G43" s="600"/>
      <c r="H43" s="600"/>
    </row>
    <row r="44" spans="2:8" x14ac:dyDescent="0.25">
      <c r="B44" s="1273" t="s">
        <v>734</v>
      </c>
      <c r="C44" s="1273"/>
      <c r="D44" s="1273"/>
      <c r="E44" s="1273"/>
      <c r="F44" s="1273"/>
      <c r="G44" s="1273"/>
      <c r="H44" s="1273"/>
    </row>
    <row r="45" spans="2:8" x14ac:dyDescent="0.25">
      <c r="B45" s="1273"/>
      <c r="C45" s="1273"/>
      <c r="D45" s="1273"/>
      <c r="E45" s="1273"/>
      <c r="F45" s="1273"/>
      <c r="G45" s="1273"/>
      <c r="H45" s="1273"/>
    </row>
    <row r="46" spans="2:8" x14ac:dyDescent="0.25">
      <c r="B46" s="1273" t="s">
        <v>735</v>
      </c>
      <c r="C46" s="1273"/>
      <c r="D46" s="1273"/>
      <c r="E46" s="1273"/>
      <c r="F46" s="1273"/>
      <c r="G46" s="1273"/>
      <c r="H46" s="1273"/>
    </row>
    <row r="47" spans="2:8" x14ac:dyDescent="0.25">
      <c r="B47" s="1273"/>
      <c r="C47" s="1273"/>
      <c r="D47" s="1273"/>
      <c r="E47" s="1273"/>
      <c r="F47" s="1273"/>
      <c r="G47" s="1273"/>
      <c r="H47" s="1273"/>
    </row>
  </sheetData>
  <sheetProtection algorithmName="SHA-512" hashValue="ClLDeg6vbWkvdy0+UfjqlGUZZBxbnvMhv8f4eZed1j8itkNR58s9rE8ySC0K2MoGR4sc7MZnj2rD3uPmvlYLgw==" saltValue="4mWFJ/0onEKS5BZsK2nnjA==" spinCount="100000" sheet="1" objects="1" scenarios="1"/>
  <mergeCells count="7">
    <mergeCell ref="B46:H47"/>
    <mergeCell ref="G4:H4"/>
    <mergeCell ref="B8:H28"/>
    <mergeCell ref="B32:H33"/>
    <mergeCell ref="B35:H36"/>
    <mergeCell ref="B40:H42"/>
    <mergeCell ref="B44:H45"/>
  </mergeCells>
  <printOptions horizontalCentered="1"/>
  <pageMargins left="0.70866141732283472" right="0.70866141732283472" top="0.74803149606299213" bottom="0.74803149606299213" header="0.31496062992125984" footer="0.31496062992125984"/>
  <pageSetup paperSize="9" scale="91" orientation="portrait" r:id="rId1"/>
  <headerFooter>
    <oddFooter>&amp;L_________________________________
                    Firma Empresa&amp;R__________________________________
Inicialización Contador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topLeftCell="A7" zoomScaleNormal="100" workbookViewId="0">
      <selection activeCell="H11" sqref="H11"/>
    </sheetView>
  </sheetViews>
  <sheetFormatPr baseColWidth="10" defaultRowHeight="15" x14ac:dyDescent="0.25"/>
  <cols>
    <col min="1" max="1" width="3.7109375" customWidth="1"/>
    <col min="2" max="2" width="27.28515625" customWidth="1"/>
  </cols>
  <sheetData>
    <row r="1" spans="1:8" x14ac:dyDescent="0.25">
      <c r="A1" s="57"/>
      <c r="B1" s="29" t="str">
        <f>+'INFORMACIÓN GENERAL'!$A$4</f>
        <v>NOMBRE O RAZÓN SOCIAL:</v>
      </c>
      <c r="C1" s="197">
        <f>+'INFORMACIÓN GENERAL'!C4:I4</f>
        <v>0</v>
      </c>
      <c r="D1" s="197"/>
      <c r="E1" s="197"/>
      <c r="F1" s="197"/>
      <c r="G1" s="197"/>
      <c r="H1" s="604"/>
    </row>
    <row r="2" spans="1:8" x14ac:dyDescent="0.25">
      <c r="A2" s="57"/>
      <c r="B2" s="29" t="str">
        <f>+'INFORMACIÓN GENERAL'!$A$9</f>
        <v>FECHA DE ESTADOS FINANCIEROS:</v>
      </c>
      <c r="C2" s="183">
        <f>+'INFORMACIÓN GENERAL'!C9:D9</f>
        <v>43100</v>
      </c>
      <c r="D2" s="183"/>
      <c r="E2" s="183"/>
      <c r="F2" s="198"/>
      <c r="G2" s="198"/>
      <c r="H2" s="605"/>
    </row>
    <row r="3" spans="1:8" x14ac:dyDescent="0.25">
      <c r="A3" s="205"/>
      <c r="B3" s="205"/>
      <c r="C3" s="205"/>
      <c r="D3" s="205"/>
      <c r="E3" s="205"/>
      <c r="F3" s="205"/>
      <c r="G3" s="205"/>
      <c r="H3" s="603"/>
    </row>
    <row r="4" spans="1:8" x14ac:dyDescent="0.25">
      <c r="A4" s="205"/>
      <c r="B4" s="606" t="s">
        <v>736</v>
      </c>
      <c r="C4" s="58"/>
      <c r="D4" s="58"/>
      <c r="E4" s="58"/>
      <c r="F4" s="58"/>
      <c r="G4" s="58"/>
      <c r="H4" s="607"/>
    </row>
    <row r="5" spans="1:8" x14ac:dyDescent="0.25">
      <c r="A5" s="205"/>
      <c r="B5" s="58"/>
      <c r="C5" s="58"/>
      <c r="D5" s="58"/>
      <c r="E5" s="58"/>
      <c r="F5" s="58"/>
      <c r="G5" s="58"/>
      <c r="H5" s="607"/>
    </row>
    <row r="6" spans="1:8" x14ac:dyDescent="0.25">
      <c r="A6" s="205"/>
      <c r="B6" s="1279" t="s">
        <v>737</v>
      </c>
      <c r="C6" s="1279"/>
      <c r="D6" s="1279"/>
      <c r="E6" s="1279"/>
      <c r="F6" s="1279"/>
      <c r="G6" s="1279"/>
      <c r="H6" s="1279"/>
    </row>
    <row r="7" spans="1:8" x14ac:dyDescent="0.25">
      <c r="A7" s="205"/>
      <c r="B7" s="1279"/>
      <c r="C7" s="1279"/>
      <c r="D7" s="1279"/>
      <c r="E7" s="1279"/>
      <c r="F7" s="1279"/>
      <c r="G7" s="1279"/>
      <c r="H7" s="1279"/>
    </row>
    <row r="8" spans="1:8" ht="15.75" thickBot="1" x14ac:dyDescent="0.3">
      <c r="A8" s="205"/>
      <c r="B8" s="5"/>
      <c r="C8" s="5"/>
      <c r="D8" s="5"/>
      <c r="E8" s="5"/>
      <c r="F8" s="5"/>
      <c r="G8" s="5"/>
      <c r="H8" s="608"/>
    </row>
    <row r="9" spans="1:8" x14ac:dyDescent="0.25">
      <c r="A9" s="205"/>
      <c r="B9" s="1280" t="s">
        <v>738</v>
      </c>
      <c r="C9" s="1281"/>
      <c r="D9" s="1281"/>
      <c r="E9" s="1281"/>
      <c r="F9" s="1281"/>
      <c r="G9" s="1282"/>
      <c r="H9" s="609" t="str">
        <f>IF('INFORMACIÓN GENERAL'!F17=0,"ERROR","OK")</f>
        <v>ERROR</v>
      </c>
    </row>
    <row r="10" spans="1:8" x14ac:dyDescent="0.25">
      <c r="A10" s="205"/>
      <c r="B10" s="1276" t="s">
        <v>739</v>
      </c>
      <c r="C10" s="1277"/>
      <c r="D10" s="1277"/>
      <c r="E10" s="1277"/>
      <c r="F10" s="1277"/>
      <c r="G10" s="1278"/>
      <c r="H10" s="610" t="str">
        <f>IF('INFORMACIÓN GENERAL'!H8=0,"ERROR","OK")</f>
        <v>ERROR</v>
      </c>
    </row>
    <row r="11" spans="1:8" x14ac:dyDescent="0.25">
      <c r="A11" s="205"/>
      <c r="B11" s="1276" t="s">
        <v>740</v>
      </c>
      <c r="C11" s="1277"/>
      <c r="D11" s="1277"/>
      <c r="E11" s="1277"/>
      <c r="F11" s="1277"/>
      <c r="G11" s="1278"/>
      <c r="H11" s="610" t="str">
        <f>IF('INFORMACIÓN GENERAL'!C16="X","OK",IF('INFORMACIÓN GENERAL'!C17="X","OK",IF('INFORMACIÓN GENERAL'!C18="X","OK","ERROR")))</f>
        <v>ERROR</v>
      </c>
    </row>
    <row r="12" spans="1:8" x14ac:dyDescent="0.25">
      <c r="A12" s="205"/>
      <c r="B12" s="1276" t="s">
        <v>741</v>
      </c>
      <c r="C12" s="1277"/>
      <c r="D12" s="1277"/>
      <c r="E12" s="1277"/>
      <c r="F12" s="1277"/>
      <c r="G12" s="1278"/>
      <c r="H12" s="610" t="str">
        <f>IF('INFORMACIÓN GENERAL'!E37="X","OK",IF('INFORMACIÓN GENERAL'!G37="X","OK","ERROR"))</f>
        <v>ERROR</v>
      </c>
    </row>
    <row r="13" spans="1:8" x14ac:dyDescent="0.25">
      <c r="A13" s="205"/>
      <c r="B13" s="1276" t="s">
        <v>742</v>
      </c>
      <c r="C13" s="1277"/>
      <c r="D13" s="1277"/>
      <c r="E13" s="1277"/>
      <c r="F13" s="1277"/>
      <c r="G13" s="1278"/>
      <c r="H13" s="610" t="str">
        <f>IF(AND('ACTIVO NO CORRIENTE'!F58-PATRIMONIO!F37&gt;=-1,'ACTIVO NO CORRIENTE'!G58-PATRIMONIO!G37&gt;=-1,'ACTIVO NO CORRIENTE'!G58-PATRIMONIO!G37&lt;=1,'ACTIVO NO CORRIENTE'!F58-PATRIMONIO!F37&lt;=1),"OK","ERROR")</f>
        <v>OK</v>
      </c>
    </row>
    <row r="14" spans="1:8" x14ac:dyDescent="0.25">
      <c r="A14" s="205"/>
      <c r="B14" s="1276" t="s">
        <v>743</v>
      </c>
      <c r="C14" s="1277"/>
      <c r="D14" s="1277"/>
      <c r="E14" s="1277"/>
      <c r="F14" s="1277"/>
      <c r="G14" s="1278"/>
      <c r="H14" s="610" t="str">
        <f>IF(AND('ESTADO DEL RESULTADO INTEGRAL'!F60-PATRIMONIO!F30&gt;=-1,'ESTADO DEL RESULTADO INTEGRAL'!G60-PATRIMONIO!G30&gt;=-1,'ESTADO DEL RESULTADO INTEGRAL'!F60-PATRIMONIO!F30&lt;=1,'ESTADO DEL RESULTADO INTEGRAL'!G60-PATRIMONIO!G30&lt;=1),"OK","ERROR")</f>
        <v>OK</v>
      </c>
    </row>
    <row r="15" spans="1:8" x14ac:dyDescent="0.25">
      <c r="A15" s="205"/>
      <c r="B15" s="1276" t="s">
        <v>744</v>
      </c>
      <c r="C15" s="1277"/>
      <c r="D15" s="1277"/>
      <c r="E15" s="1277"/>
      <c r="F15" s="1277"/>
      <c r="G15" s="1278"/>
      <c r="H15" s="611" t="str">
        <f>IF(AND('ACTIVO CORRIENTE'!G13-'DETALLE DEL ACTIVO'!H13&gt;=-1,'ACTIVO CORRIENTE'!G13-'DETALLE DEL ACTIVO'!H13&lt;=1,'ACTIVO CORRIENTE'!F13=0),"OK",IF(AND('ACTIVO CORRIENTE'!F13*'INFORMACIÓN GENERAL'!F17-'DETALLE DEL ACTIVO'!H13&gt;=-1,'ACTIVO CORRIENTE'!F13*'INFORMACIÓN GENERAL'!$F$17-'DETALLE DEL ACTIVO'!H13&lt;=1,'ACTIVO CORRIENTE'!G13=0),"OK","ERROR"))</f>
        <v>OK</v>
      </c>
    </row>
    <row r="16" spans="1:8" x14ac:dyDescent="0.25">
      <c r="A16" s="205"/>
      <c r="B16" s="1276" t="s">
        <v>745</v>
      </c>
      <c r="C16" s="1277"/>
      <c r="D16" s="1277"/>
      <c r="E16" s="1277"/>
      <c r="F16" s="1277"/>
      <c r="G16" s="1278"/>
      <c r="H16" s="611" t="str">
        <f>IF(AND('ACTIVO CORRIENTE'!G22-'DETALLE DEL ACTIVO'!H19&gt;=-1,'ACTIVO CORRIENTE'!G22-'DETALLE DEL ACTIVO'!H19&lt;=1,'ACTIVO CORRIENTE'!F22=0),"OK",IF(AND('ACTIVO CORRIENTE'!F22*'INFORMACIÓN GENERAL'!F17-'DETALLE DEL ACTIVO'!H19&gt;=-1,'ACTIVO CORRIENTE'!F22*'INFORMACIÓN GENERAL'!$F$17-'DETALLE DEL ACTIVO'!H19&lt;=1,'ACTIVO CORRIENTE'!G22=0),"OK","ERROR"))</f>
        <v>OK</v>
      </c>
    </row>
    <row r="17" spans="1:8" x14ac:dyDescent="0.25">
      <c r="A17" s="205"/>
      <c r="B17" s="1276" t="s">
        <v>746</v>
      </c>
      <c r="C17" s="1277"/>
      <c r="D17" s="1277"/>
      <c r="E17" s="1277"/>
      <c r="F17" s="1277"/>
      <c r="G17" s="1278"/>
      <c r="H17" s="611" t="str">
        <f>IF(AND('ACTIVO CORRIENTE'!G33-('DETALLE DEL ACTIVO'!H30+'DETALLE DEL ACTIVO'!H37)&gt;=-1,'ACTIVO CORRIENTE'!G33-('DETALLE DEL ACTIVO'!H30+'DETALLE DEL ACTIVO'!H37)&lt;=1,'ACTIVO CORRIENTE'!F33=0),"OK",IF(AND('ACTIVO CORRIENTE'!F33*'INFORMACIÓN GENERAL'!F17-('DETALLE DEL ACTIVO'!H30+'DETALLE DEL ACTIVO'!H37)&gt;=-1,'ACTIVO CORRIENTE'!F33*'INFORMACIÓN GENERAL'!$F$17-('DETALLE DEL ACTIVO'!H30+'DETALLE DEL ACTIVO'!H37)&lt;=1,'ACTIVO CORRIENTE'!G33=0),"OK","ERROR"))</f>
        <v>OK</v>
      </c>
    </row>
    <row r="18" spans="1:8" x14ac:dyDescent="0.25">
      <c r="A18" s="205"/>
      <c r="B18" s="1276" t="s">
        <v>747</v>
      </c>
      <c r="C18" s="1277"/>
      <c r="D18" s="1277"/>
      <c r="E18" s="1277"/>
      <c r="F18" s="1277"/>
      <c r="G18" s="1278"/>
      <c r="H18" s="611" t="str">
        <f>IF(AND('ACTIVO CORRIENTE'!G45-'DETALLE DEL ACTIVO'!H45&gt;=-1,'ACTIVO CORRIENTE'!G45-'DETALLE DEL ACTIVO'!H45&lt;=1,'ACTIVO CORRIENTE'!F45=0),"OK",IF(AND('ACTIVO CORRIENTE'!F45*'INFORMACIÓN GENERAL'!$F$17-'DETALLE DEL ACTIVO'!H45&gt;=-1,'ACTIVO CORRIENTE'!F45*'INFORMACIÓN GENERAL'!$F$17-'DETALLE DEL ACTIVO'!H45&lt;=1,'ACTIVO CORRIENTE'!G45=0),"OK","ERROR"))</f>
        <v>OK</v>
      </c>
    </row>
    <row r="19" spans="1:8" x14ac:dyDescent="0.25">
      <c r="A19" s="205"/>
      <c r="B19" s="1276" t="s">
        <v>748</v>
      </c>
      <c r="C19" s="1277"/>
      <c r="D19" s="1277"/>
      <c r="E19" s="1277"/>
      <c r="F19" s="1277"/>
      <c r="G19" s="1278"/>
      <c r="H19" s="611" t="str">
        <f>IF(AND('ACTIVO NO CORRIENTE'!G12-'DETALLE DEL ACTIVO'!H53&gt;=-1,'ACTIVO NO CORRIENTE'!G12-'DETALLE DEL ACTIVO'!H53&lt;=1,'ACTIVO NO CORRIENTE'!F12=0),"OK",IF(AND('ACTIVO NO CORRIENTE'!F12*'INFORMACIÓN GENERAL'!$F$17-'DETALLE DEL ACTIVO'!H53&gt;=-1,'ACTIVO NO CORRIENTE'!F12*'INFORMACIÓN GENERAL'!$F$17-'DETALLE DEL ACTIVO'!H53&lt;=1,'ACTIVO NO CORRIENTE'!G12=0),"OK","ERROR"))</f>
        <v>OK</v>
      </c>
    </row>
    <row r="20" spans="1:8" x14ac:dyDescent="0.25">
      <c r="A20" s="205"/>
      <c r="B20" s="1276" t="s">
        <v>749</v>
      </c>
      <c r="C20" s="1277"/>
      <c r="D20" s="1277"/>
      <c r="E20" s="1277"/>
      <c r="F20" s="1277"/>
      <c r="G20" s="1278"/>
      <c r="H20" s="611" t="str">
        <f>IF(AND('ACTIVO NO CORRIENTE'!G40-'DETALLE DEL ACTIVO'!H58&gt;=-1,'ACTIVO NO CORRIENTE'!G40-'DETALLE DEL ACTIVO'!H58&lt;=1,'ACTIVO NO CORRIENTE'!F40=0),"OK",IF(AND('ACTIVO NO CORRIENTE'!F40*'INFORMACIÓN GENERAL'!$F$17-'DETALLE DEL ACTIVO'!H58&gt;=-1,'ACTIVO NO CORRIENTE'!F40*'INFORMACIÓN GENERAL'!$F$17-'DETALLE DEL ACTIVO'!H58&lt;=1,'ACTIVO NO CORRIENTE'!G40=0),"OK","ERROR"))</f>
        <v>OK</v>
      </c>
    </row>
    <row r="21" spans="1:8" x14ac:dyDescent="0.25">
      <c r="A21" s="205"/>
      <c r="B21" s="1276" t="s">
        <v>750</v>
      </c>
      <c r="C21" s="1277"/>
      <c r="D21" s="1277"/>
      <c r="E21" s="1277"/>
      <c r="F21" s="1277"/>
      <c r="G21" s="1278"/>
      <c r="H21" s="610" t="str">
        <f>IF(AND('ACTIVO CORRIENTE'!G48+'ACTIVO NO CORRIENTE'!G15-ANEXO!I18&gt;=-1,'ACTIVO CORRIENTE'!G48+'ACTIVO NO CORRIENTE'!G15-ANEXO!I18&lt;=1,'ACTIVO CORRIENTE'!F48=0,'ACTIVO NO CORRIENTE'!F15=0),"OK",IF(AND(('ACTIVO CORRIENTE'!F48+'ACTIVO NO CORRIENTE'!F15)-ANEXO!I18&gt;=-1,('ACTIVO CORRIENTE'!F48+'ACTIVO NO CORRIENTE'!F15)-ANEXO!I18&lt;=1,'ACTIVO NO CORRIENTE'!G15=0,'ACTIVO CORRIENTE'!G48=0),"OK","ERROR"))</f>
        <v>OK</v>
      </c>
    </row>
    <row r="22" spans="1:8" x14ac:dyDescent="0.25">
      <c r="A22" s="205"/>
      <c r="B22" s="1276" t="s">
        <v>751</v>
      </c>
      <c r="C22" s="1277"/>
      <c r="D22" s="1277"/>
      <c r="E22" s="1277"/>
      <c r="F22" s="1277"/>
      <c r="G22" s="1278"/>
      <c r="H22" s="610" t="str">
        <f>IF(AND('ACTIVO CORRIENTE'!G49+'ACTIVO NO CORRIENTE'!G16-ANEXO!I19&gt;=-1,'ACTIVO CORRIENTE'!G49+'ACTIVO NO CORRIENTE'!G16-ANEXO!I19&lt;=1,'ACTIVO CORRIENTE'!F49=0, 'ACTIVO NO CORRIENTE'!F16=0),"OK",IF(AND(('ACTIVO CORRIENTE'!F49+'ACTIVO NO CORRIENTE'!F16)-ANEXO!I19&gt;=-1,('ACTIVO CORRIENTE'!F49+'ACTIVO NO CORRIENTE'!F16)-ANEXO!I19&lt;=1,'ACTIVO CORRIENTE'!G49=0, 'ACTIVO NO CORRIENTE'!G16=0),"OK","ERROR"))</f>
        <v>OK</v>
      </c>
    </row>
    <row r="23" spans="1:8" x14ac:dyDescent="0.25">
      <c r="A23" s="205"/>
      <c r="B23" s="1276" t="s">
        <v>752</v>
      </c>
      <c r="C23" s="1277"/>
      <c r="D23" s="1277"/>
      <c r="E23" s="1277"/>
      <c r="F23" s="1277"/>
      <c r="G23" s="1278"/>
      <c r="H23" s="610" t="str">
        <f>IF(AND('ACTIVO CORRIENTE'!G50+'ACTIVO NO CORRIENTE'!G17-ANEXO!I10&gt;=-1,'ACTIVO CORRIENTE'!G50+'ACTIVO NO CORRIENTE'!G17-ANEXO!I10&lt;=1,'ACTIVO CORRIENTE'!F50=0, 'ACTIVO NO CORRIENTE'!F17=0),"OK",IF(AND(('ACTIVO CORRIENTE'!F50+'ACTIVO NO CORRIENTE'!G17)-ANEXO!I10&gt;=-1,('ACTIVO CORRIENTE'!F50+'ACTIVO NO CORRIENTE'!G17)-ANEXO!I10&lt;=1, 'ACTIVO CORRIENTE'!G50=0, 'ACTIVO NO CORRIENTE'!F17=0),"OK","ERROR"))</f>
        <v>OK</v>
      </c>
    </row>
    <row r="24" spans="1:8" x14ac:dyDescent="0.25">
      <c r="A24" s="205"/>
      <c r="B24" s="1276" t="s">
        <v>753</v>
      </c>
      <c r="C24" s="1277"/>
      <c r="D24" s="1277"/>
      <c r="E24" s="1277"/>
      <c r="F24" s="1277"/>
      <c r="G24" s="1278"/>
      <c r="H24" s="610" t="str">
        <f>IF(AND('ACTIVO CORRIENTE'!G51+'ACTIVO NO CORRIENTE'!G18-ANEXO!I9&gt;=-1,'ACTIVO CORRIENTE'!G51+'ACTIVO NO CORRIENTE'!G18-ANEXO!I9&lt;=1,'ACTIVO CORRIENTE'!F51=0,'ACTIVO NO CORRIENTE'!F18=0),"OK",IF(AND(('ACTIVO CORRIENTE'!F51+'ACTIVO NO CORRIENTE'!F18)-ANEXO!I9&gt;=-1,('ACTIVO CORRIENTE'!F51+'ACTIVO NO CORRIENTE'!F18)-ANEXO!I9&lt;=1, 'ACTIVO CORRIENTE'!G51=0,'ACTIVO NO CORRIENTE'!G18=0),"OK","ERROR"))</f>
        <v>OK</v>
      </c>
    </row>
    <row r="25" spans="1:8" x14ac:dyDescent="0.25">
      <c r="A25" s="612"/>
      <c r="B25" s="1283" t="s">
        <v>754</v>
      </c>
      <c r="C25" s="1284"/>
      <c r="D25" s="1284"/>
      <c r="E25" s="1284"/>
      <c r="F25" s="1284"/>
      <c r="G25" s="1285"/>
      <c r="H25" s="610" t="str">
        <f>IF(AND('ACTIVO CORRIENTE'!G59+'ACTIVO NO CORRIENTE'!G20-'ANEXO ACTIVOS AGROPECUARIOS'!F44&gt;=-1,'ACTIVO CORRIENTE'!G59+'ACTIVO NO CORRIENTE'!G20-'ANEXO ACTIVOS AGROPECUARIOS'!F44&lt;=1, 'ACTIVO CORRIENTE'!F59=0, 'ACTIVO NO CORRIENTE'!F20=0),"OK",IF(AND('ACTIVO CORRIENTE'!F59+'ACTIVO NO CORRIENTE'!F20-'ANEXO ACTIVOS AGROPECUARIOS'!F44&gt;=-1,'ACTIVO CORRIENTE'!F59+'ACTIVO NO CORRIENTE'!F20-'ANEXO ACTIVOS AGROPECUARIOS'!F44&lt;=1, 'ACTIVO CORRIENTE'!G59=0, 'ACTIVO NO CORRIENTE'!G20=0),"OK","ERROR"))</f>
        <v>OK</v>
      </c>
    </row>
    <row r="26" spans="1:8" x14ac:dyDescent="0.25">
      <c r="A26" s="612"/>
      <c r="B26" s="1283" t="s">
        <v>755</v>
      </c>
      <c r="C26" s="1284"/>
      <c r="D26" s="1284"/>
      <c r="E26" s="1284"/>
      <c r="F26" s="1284"/>
      <c r="G26" s="1285"/>
      <c r="H26" s="610" t="str">
        <f>IF(AND('ACTIVO CORRIENTE'!G60-'ANEXO ACTIVOS AGROPECUARIOS'!W12&gt;=-1,'ACTIVO CORRIENTE'!G60-'ANEXO ACTIVOS AGROPECUARIOS'!W12&lt;=1, 'ACTIVO CORRIENTE'!F60=0),"OK",IF(AND('ACTIVO CORRIENTE'!F60-'ANEXO ACTIVOS AGROPECUARIOS'!W12&gt;=-1,'ACTIVO CORRIENTE'!F60-'ANEXO ACTIVOS AGROPECUARIOS'!W12&lt;=1,'ACTIVO CORRIENTE'!G60=0),"OK","ERROR"))</f>
        <v>OK</v>
      </c>
    </row>
    <row r="27" spans="1:8" x14ac:dyDescent="0.25">
      <c r="A27" s="612"/>
      <c r="B27" s="1283" t="s">
        <v>756</v>
      </c>
      <c r="C27" s="1284"/>
      <c r="D27" s="1284"/>
      <c r="E27" s="1284"/>
      <c r="F27" s="1284"/>
      <c r="G27" s="1285"/>
      <c r="H27" s="610" t="str">
        <f>IF(AND('ACTIVO CORRIENTE'!G61-'ANEXO ACTIVOS AGROPECUARIOS'!W19&gt;=-1,'ACTIVO CORRIENTE'!G61-'ANEXO ACTIVOS AGROPECUARIOS'!W19&lt;=1, 'ACTIVO CORRIENTE'!F61=0),"OK",IF(AND('ACTIVO CORRIENTE'!F61-'ANEXO ACTIVOS AGROPECUARIOS'!W19&gt;=-1,'ACTIVO CORRIENTE'!F61-'ANEXO ACTIVOS AGROPECUARIOS'!W19&lt;=1,'ACTIVO NO CORRIENTE'!G56=0),"OK","ERROR"))</f>
        <v>OK</v>
      </c>
    </row>
    <row r="28" spans="1:8" x14ac:dyDescent="0.25">
      <c r="A28" s="612"/>
      <c r="B28" s="1283" t="s">
        <v>757</v>
      </c>
      <c r="C28" s="1284"/>
      <c r="D28" s="1284"/>
      <c r="E28" s="1284"/>
      <c r="F28" s="1284"/>
      <c r="G28" s="1285"/>
      <c r="H28" s="610" t="str">
        <f>IF(AND('ACTIVO CORRIENTE'!G62-'ANEXO ACTIVOS AGROPECUARIOS'!W28&gt;=-1,'ACTIVO CORRIENTE'!G62-'ANEXO ACTIVOS AGROPECUARIOS'!W28&lt;=1,'ACTIVO CORRIENTE'!F62=0),"OK",IF(AND('ACTIVO CORRIENTE'!F62-'ANEXO ACTIVOS AGROPECUARIOS'!W28&gt;=-1,'ACTIVO CORRIENTE'!F62-'ANEXO ACTIVOS AGROPECUARIOS'!W28&lt;=1,'ACTIVO CORRIENTE'!G62=0),"OK","ERROR"))</f>
        <v>OK</v>
      </c>
    </row>
    <row r="29" spans="1:8" x14ac:dyDescent="0.25">
      <c r="A29" s="612"/>
      <c r="B29" s="1283" t="s">
        <v>758</v>
      </c>
      <c r="C29" s="1284"/>
      <c r="D29" s="1284"/>
      <c r="E29" s="1284"/>
      <c r="F29" s="1284"/>
      <c r="G29" s="1285"/>
      <c r="H29" s="610" t="str">
        <f>IF(AND('ACTIVO CORRIENTE'!G63-'ANEXO ACTIVOS AGROPECUARIOS'!W35&gt;=-1,'ACTIVO CORRIENTE'!G63-'ANEXO ACTIVOS AGROPECUARIOS'!W35&lt;=1,'ACTIVO CORRIENTE'!F63=0),"OK",IF(AND('ACTIVO CORRIENTE'!F63-'ANEXO ACTIVOS AGROPECUARIOS'!W35&gt;=-1,'ACTIVO CORRIENTE'!F63-'ANEXO ACTIVOS AGROPECUARIOS'!W35&lt;=1,'ACTIVO CORRIENTE'!G63=0),"OK","ERROR"))</f>
        <v>OK</v>
      </c>
    </row>
    <row r="30" spans="1:8" x14ac:dyDescent="0.25">
      <c r="A30" s="612"/>
      <c r="B30" s="1283" t="s">
        <v>759</v>
      </c>
      <c r="C30" s="1284"/>
      <c r="D30" s="1284"/>
      <c r="E30" s="1284"/>
      <c r="F30" s="1284"/>
      <c r="G30" s="1285"/>
      <c r="H30" s="610" t="str">
        <f>IF(AND('ACTIVO CORRIENTE'!G64-'ANEXO ACTIVOS AGROPECUARIOS'!W42&gt;=-1,'ACTIVO CORRIENTE'!G64-'ANEXO ACTIVOS AGROPECUARIOS'!W42&lt;=1,'ACTIVO CORRIENTE'!F64=0),"OK",IF(AND('ACTIVO CORRIENTE'!F64-'ANEXO ACTIVOS AGROPECUARIOS'!W42&gt;=-1,'ACTIVO CORRIENTE'!F64-'ANEXO ACTIVOS AGROPECUARIOS'!W42&lt;=1,'ACTIVO CORRIENTE'!G64=0),"OK","ERROR"))</f>
        <v>OK</v>
      </c>
    </row>
    <row r="31" spans="1:8" x14ac:dyDescent="0.25">
      <c r="A31" s="612"/>
      <c r="B31" s="1283" t="s">
        <v>760</v>
      </c>
      <c r="C31" s="1284"/>
      <c r="D31" s="1284"/>
      <c r="E31" s="1284"/>
      <c r="F31" s="1284"/>
      <c r="G31" s="1285"/>
      <c r="H31" s="610" t="str">
        <f>IF(AND('ACTIVO CORRIENTE'!G65-'ANEXO ACTIVOS AGROPECUARIOS'!Y54&gt;=-1,'ACTIVO CORRIENTE'!G65-'ANEXO ACTIVOS AGROPECUARIOS'!Y54&lt;=1,'ACTIVO CORRIENTE'!F65=0),"OK",IF(AND('ACTIVO CORRIENTE'!F65-'ANEXO ACTIVOS AGROPECUARIOS'!Y54&gt;=-1,'ACTIVO CORRIENTE'!F65-'ANEXO ACTIVOS AGROPECUARIOS'!Y54&lt;=1,'ACTIVO CORRIENTE'!G65=0),"OK","ERROR"))</f>
        <v>OK</v>
      </c>
    </row>
    <row r="32" spans="1:8" x14ac:dyDescent="0.25">
      <c r="A32" s="57"/>
      <c r="B32" s="1276" t="s">
        <v>761</v>
      </c>
      <c r="C32" s="1277"/>
      <c r="D32" s="1277"/>
      <c r="E32" s="1277"/>
      <c r="F32" s="1277"/>
      <c r="G32" s="1278"/>
      <c r="H32" s="610" t="str">
        <f>IF(AND('ACTIVO NO CORRIENTE'!G43-'CUADRO PROP. PLANTA Y EQ.'!G21&gt;=-1,'ACTIVO NO CORRIENTE'!G43-'CUADRO PROP. PLANTA Y EQ.'!G21&lt;=1,'ACTIVO NO CORRIENTE'!F43=0),"OK",IF(AND('ACTIVO NO CORRIENTE'!F43-'CUADRO PROP. PLANTA Y EQ.'!G21&gt;=-1,'ACTIVO NO CORRIENTE'!F43-'CUADRO PROP. PLANTA Y EQ.'!G21&lt;=1,'ACTIVO NO CORRIENTE'!G43=0),"OK","ERROR"))</f>
        <v>OK</v>
      </c>
    </row>
    <row r="33" spans="1:8" x14ac:dyDescent="0.25">
      <c r="A33" s="205"/>
      <c r="B33" s="1276" t="s">
        <v>762</v>
      </c>
      <c r="C33" s="1277"/>
      <c r="D33" s="1277"/>
      <c r="E33" s="1277"/>
      <c r="F33" s="1277"/>
      <c r="G33" s="1278"/>
      <c r="H33" s="610" t="str">
        <f>IF(AND('ACTIVO NO CORRIENTE'!G45+'CUADRO PROP. PLANTA Y EQ.'!M21&gt;=-1,'ACTIVO NO CORRIENTE'!G45+'CUADRO PROP. PLANTA Y EQ.'!M21&lt;=1, 'ACTIVO NO CORRIENTE'!F45=0),"OK",IF(AND('ACTIVO NO CORRIENTE'!F45+'CUADRO PROP. PLANTA Y EQ.'!M21&gt;=-1,'ACTIVO NO CORRIENTE'!F45+'CUADRO PROP. PLANTA Y EQ.'!M21&lt;=1,'ACTIVO NO CORRIENTE'!G45=0),"OK","ERROR"))</f>
        <v>OK</v>
      </c>
    </row>
    <row r="34" spans="1:8" x14ac:dyDescent="0.25">
      <c r="A34" s="205"/>
      <c r="B34" s="1276" t="s">
        <v>763</v>
      </c>
      <c r="C34" s="1277"/>
      <c r="D34" s="1277"/>
      <c r="E34" s="1277"/>
      <c r="F34" s="1277"/>
      <c r="G34" s="1278"/>
      <c r="H34" s="610" t="str">
        <f>IF(AND('ACTIVO NO CORRIENTE'!G54-'CUADRO PROP. PLANTA Y EQ.'!N29&gt;=-1,'ACTIVO NO CORRIENTE'!G54-'CUADRO PROP. PLANTA Y EQ.'!N29&lt;=1,'ACTIVO NO CORRIENTE'!F54=0),"OK",IF(AND('ACTIVO NO CORRIENTE'!F54-'CUADRO PROP. PLANTA Y EQ.'!N29&gt;=-1,'ACTIVO NO CORRIENTE'!F54-'CUADRO PROP. PLANTA Y EQ.'!N29&lt;=1,'ACTIVO NO CORRIENTE'!G54=0),"OK","ERROR"))</f>
        <v>OK</v>
      </c>
    </row>
    <row r="35" spans="1:8" x14ac:dyDescent="0.25">
      <c r="A35" s="205"/>
      <c r="B35" s="1276" t="s">
        <v>764</v>
      </c>
      <c r="C35" s="1277"/>
      <c r="D35" s="1277"/>
      <c r="E35" s="1277"/>
      <c r="F35" s="1277"/>
      <c r="G35" s="1278"/>
      <c r="H35" s="610" t="str">
        <f>IF(AND('ACTIVO NO CORRIENTE'!G30-'CUADRO PROP. PLANTA Y EQ.'!G33-'CUADRO PROP. PLANTA Y EQ.'!G37&gt;=-1,'ACTIVO NO CORRIENTE'!G30-'CUADRO PROP. PLANTA Y EQ.'!G33-'CUADRO PROP. PLANTA Y EQ.'!G37&lt;=1,'ACTIVO NO CORRIENTE'!F30=0),"OK",IF(AND('ACTIVO NO CORRIENTE'!F30-'CUADRO PROP. PLANTA Y EQ.'!G33-'CUADRO PROP. PLANTA Y EQ.'!G37&gt;=-1,'ACTIVO NO CORRIENTE'!F30-'CUADRO PROP. PLANTA Y EQ.'!G33-'CUADRO PROP. PLANTA Y EQ.'!G37&lt;=1,'ACTIVO NO CORRIENTE'!G30=0),"OK","ERROR"))</f>
        <v>OK</v>
      </c>
    </row>
    <row r="36" spans="1:8" x14ac:dyDescent="0.25">
      <c r="A36" s="205"/>
      <c r="B36" s="1276" t="s">
        <v>765</v>
      </c>
      <c r="C36" s="1277"/>
      <c r="D36" s="1277"/>
      <c r="E36" s="1277"/>
      <c r="F36" s="1277"/>
      <c r="G36" s="1278"/>
      <c r="H36" s="610" t="str">
        <f>IF(AND('ACTIVO NO CORRIENTE'!G31-'CUADRO PROP. PLANTA Y EQ.'!M33-'CUADRO PROP. PLANTA Y EQ.'!M37&gt;=-1,'ACTIVO NO CORRIENTE'!G31-'CUADRO PROP. PLANTA Y EQ.'!M33-'CUADRO PROP. PLANTA Y EQ.'!M37&lt;=1,'ACTIVO NO CORRIENTE'!F31=0),"OK",IF(AND('ACTIVO NO CORRIENTE'!F31-'CUADRO PROP. PLANTA Y EQ.'!M33-'CUADRO PROP. PLANTA Y EQ.'!M37&gt;=-1,'ACTIVO NO CORRIENTE'!F31-'CUADRO PROP. PLANTA Y EQ.'!M33-'CUADRO PROP. PLANTA Y EQ.'!M37&lt;=1,'ACTIVO NO CORRIENTE'!G31=0),"OK","ERROR"))</f>
        <v>OK</v>
      </c>
    </row>
    <row r="37" spans="1:8" x14ac:dyDescent="0.25">
      <c r="A37" s="205"/>
      <c r="B37" s="1276" t="s">
        <v>766</v>
      </c>
      <c r="C37" s="1277"/>
      <c r="D37" s="1277"/>
      <c r="E37" s="1277"/>
      <c r="F37" s="1277"/>
      <c r="G37" s="1278"/>
      <c r="H37" s="611" t="str">
        <f>IF(AND('PASIVO CORRIENTE'!G17-('DETALLE DEL PASIVO'!H15+'DETALLE DEL PASIVO'!H22)&gt;=-1,'PASIVO CORRIENTE'!G17-('DETALLE DEL PASIVO'!H15+'DETALLE DEL PASIVO'!H22)&lt;=1,'PASIVO CORRIENTE'!F17=0),"OK",IF(AND('PASIVO CORRIENTE'!F17*'INFORMACIÓN GENERAL'!$F$17-('DETALLE DEL PASIVO'!H15+'DETALLE DEL PASIVO'!H22)&gt;=-1,'PASIVO CORRIENTE'!F17*'INFORMACIÓN GENERAL'!$F$17-('DETALLE DEL PASIVO'!H15+'DETALLE DEL PASIVO'!H22)&lt;=1,'PASIVO CORRIENTE'!G17=0),"OK","ERROR"))</f>
        <v>OK</v>
      </c>
    </row>
    <row r="38" spans="1:8" x14ac:dyDescent="0.25">
      <c r="A38" s="205"/>
      <c r="B38" s="1276" t="s">
        <v>767</v>
      </c>
      <c r="C38" s="1277"/>
      <c r="D38" s="1277"/>
      <c r="E38" s="1277"/>
      <c r="F38" s="1277"/>
      <c r="G38" s="1278"/>
      <c r="H38" s="611" t="str">
        <f>IF(AND('PASIVO CORRIENTE'!G42+'PASIVO CORRIENTE'!G49-('DETALLE DEL PASIVO'!H31)&gt;=-1,'PASIVO CORRIENTE'!G42+'PASIVO CORRIENTE'!G49-('DETALLE DEL PASIVO'!H31)&lt;=1,'PASIVO CORRIENTE'!F42=0,'PASIVO CORRIENTE'!F49=0),"OK", IF(AND(('PASIVO CORRIENTE'!F42+'PASIVO CORRIENTE'!F49)*'INFORMACIÓN GENERAL'!$F$17-'DETALLE DEL PASIVO'!H31&gt;=-1,('PASIVO CORRIENTE'!F42+'PASIVO CORRIENTE'!F49)*'INFORMACIÓN GENERAL'!$F$17-'DETALLE DEL PASIVO'!H31&lt;=1,'PASIVO CORRIENTE'!G42=0,'PASIVO CORRIENTE'!G49=0),"OK","ERROR"))</f>
        <v>OK</v>
      </c>
    </row>
    <row r="39" spans="1:8" x14ac:dyDescent="0.25">
      <c r="A39" s="205"/>
      <c r="B39" s="1276" t="s">
        <v>768</v>
      </c>
      <c r="C39" s="1277"/>
      <c r="D39" s="1277"/>
      <c r="E39" s="1277"/>
      <c r="F39" s="1277"/>
      <c r="G39" s="1278"/>
      <c r="H39" s="611" t="str">
        <f>IF(AND('PASIVO NO CORRIENTE'!G16-('DETALLE DEL PASIVO'!H37)&gt;=-1,'PASIVO NO CORRIENTE'!G16-('DETALLE DEL PASIVO'!H37)&lt;=1,'PASIVO NO CORRIENTE'!F16=0),"OK",IF(AND('PASIVO NO CORRIENTE'!F16*'INFORMACIÓN GENERAL'!$F$17-('DETALLE DEL PASIVO'!H37)&gt;=-1,'PASIVO NO CORRIENTE'!F16*'INFORMACIÓN GENERAL'!$F$17-('DETALLE DEL PASIVO'!H37)&lt;=1,'PASIVO NO CORRIENTE'!G16=0),"OK","ERROR"))</f>
        <v>OK</v>
      </c>
    </row>
    <row r="40" spans="1:8" x14ac:dyDescent="0.25">
      <c r="A40" s="205"/>
      <c r="B40" s="1276" t="s">
        <v>769</v>
      </c>
      <c r="C40" s="1277"/>
      <c r="D40" s="1277"/>
      <c r="E40" s="1277"/>
      <c r="F40" s="1277"/>
      <c r="G40" s="1278"/>
      <c r="H40" s="611" t="str">
        <f>IF(AND('PASIVO NO CORRIENTE'!G42+'PASIVO NO CORRIENTE'!G48-'DETALLE DEL PASIVO'!H44&gt;=-1,'PASIVO NO CORRIENTE'!G42+'PASIVO NO CORRIENTE'!G48-'DETALLE DEL PASIVO'!H44&lt;=1,'PASIVO NO CORRIENTE'!F42=0,'PASIVO NO CORRIENTE'!F48=0),"OK",IF(AND(('PASIVO NO CORRIENTE'!F42+'PASIVO NO CORRIENTE'!F48)*'INFORMACIÓN GENERAL'!$F$17-'DETALLE DEL PASIVO'!H44&gt;=-1,('PASIVO NO CORRIENTE'!F42+'PASIVO NO CORRIENTE'!F48)*'INFORMACIÓN GENERAL'!$F$17-'DETALLE DEL PASIVO'!H44&lt;=1,'PASIVO NO CORRIENTE'!G42=0,'PASIVO NO CORRIENTE'!G48=0),"OK","ERROR"))</f>
        <v>OK</v>
      </c>
    </row>
    <row r="41" spans="1:8" x14ac:dyDescent="0.25">
      <c r="A41" s="205"/>
      <c r="B41" s="1276" t="s">
        <v>770</v>
      </c>
      <c r="C41" s="1277"/>
      <c r="D41" s="1277"/>
      <c r="E41" s="1277"/>
      <c r="F41" s="1277"/>
      <c r="G41" s="1278"/>
      <c r="H41" s="611" t="str">
        <f>IF(AND('PASIVO CORRIENTE'!G30-('DETALLE DE PASIVOS FINANCIEROS'!L18+'DETALLE DE PASIVOS FINANCIEROS'!L29)&gt;=-1,'PASIVO CORRIENTE'!G30-('DETALLE DE PASIVOS FINANCIEROS'!L18+'DETALLE DE PASIVOS FINANCIEROS'!L29)&lt;=1,'PASIVO CORRIENTE'!F30=0),"OK",IF(AND('PASIVO CORRIENTE'!F30*'INFORMACIÓN GENERAL'!$F$17-('DETALLE DE PASIVOS FINANCIEROS'!L18+'DETALLE DE PASIVOS FINANCIEROS'!L29)&gt;=-1,'PASIVO CORRIENTE'!F30*'INFORMACIÓN GENERAL'!$F$17-('DETALLE DE PASIVOS FINANCIEROS'!L18+'DETALLE DE PASIVOS FINANCIEROS'!L29)&lt;=1,'PASIVO CORRIENTE'!G30=0),"OK","ERROR"))</f>
        <v>OK</v>
      </c>
    </row>
    <row r="42" spans="1:8" x14ac:dyDescent="0.25">
      <c r="A42" s="205"/>
      <c r="B42" s="1276" t="s">
        <v>771</v>
      </c>
      <c r="C42" s="1277"/>
      <c r="D42" s="1277"/>
      <c r="E42" s="1277"/>
      <c r="F42" s="1277"/>
      <c r="G42" s="1278"/>
      <c r="H42" s="611" t="str">
        <f>IF(AND('PASIVO NO CORRIENTE'!G29-('DETALLE DE PASIVOS FINANCIEROS'!L40+'DETALLE DE PASIVOS FINANCIEROS'!L51)&gt;=-1,'PASIVO NO CORRIENTE'!G29-('DETALLE DE PASIVOS FINANCIEROS'!L40+'DETALLE DE PASIVOS FINANCIEROS'!L51)&lt;=1,'PASIVO NO CORRIENTE'!F29=0),"OK",IF(AND('PASIVO NO CORRIENTE'!F29*'INFORMACIÓN GENERAL'!$F$17-('DETALLE DE PASIVOS FINANCIEROS'!L40+'DETALLE DE PASIVOS FINANCIEROS'!L51)&gt;=-1,'PASIVO NO CORRIENTE'!F29*'INFORMACIÓN GENERAL'!$F$17-('DETALLE DE PASIVOS FINANCIEROS'!L40+'DETALLE DE PASIVOS FINANCIEROS'!L51)&lt;=1,'PASIVO NO CORRIENTE'!G29=0),"OK","ERROR"))</f>
        <v>OK</v>
      </c>
    </row>
    <row r="43" spans="1:8" x14ac:dyDescent="0.25">
      <c r="A43" s="205"/>
      <c r="B43" s="1276" t="s">
        <v>772</v>
      </c>
      <c r="C43" s="1277"/>
      <c r="D43" s="1277"/>
      <c r="E43" s="1277"/>
      <c r="F43" s="1277"/>
      <c r="G43" s="1278"/>
      <c r="H43" s="611" t="str">
        <f>IF(AND(PATRIMONIO!G35-'ESTADO DE CAMBIOS EN EL PAT.'!L31&gt;=-1,PATRIMONIO!G35-'ESTADO DE CAMBIOS EN EL PAT.'!L31&lt;=1,PATRIMONIO!F35=0),"OK",IF(AND(PATRIMONIO!F35-'ESTADO DE CAMBIOS EN EL PAT.'!L31&gt;=-1,PATRIMONIO!F35-'ESTADO DE CAMBIOS EN EL PAT.'!L31&lt;=1,PATRIMONIO!G35=0),"OK","ERROR"))</f>
        <v>OK</v>
      </c>
    </row>
    <row r="44" spans="1:8" x14ac:dyDescent="0.25">
      <c r="A44" s="205"/>
      <c r="B44" s="1276" t="s">
        <v>773</v>
      </c>
      <c r="C44" s="1277"/>
      <c r="D44" s="1277"/>
      <c r="E44" s="1277"/>
      <c r="F44" s="1277"/>
      <c r="G44" s="1278"/>
      <c r="H44" s="611" t="str">
        <f>IF(AND('ESTADO DEL RESULTADO INTEGRAL'!G23-'ESTADO DEL RESULTADO INTEGRAL'!G22-ANEXO!G67-ANEXO!H67&gt;=-1,'ESTADO DEL RESULTADO INTEGRAL'!G23-'ESTADO DEL RESULTADO INTEGRAL'!G22-ANEXO!G67-ANEXO!H67&lt;=1,'ESTADO DEL RESULTADO INTEGRAL'!F23=0),"OK",IF(AND('ESTADO DEL RESULTADO INTEGRAL'!F23-'ESTADO DEL RESULTADO INTEGRAL'!F22-ANEXO!G67-ANEXO!H67&gt;=-1,'ESTADO DEL RESULTADO INTEGRAL'!F23-'ESTADO DEL RESULTADO INTEGRAL'!F22-ANEXO!G67-ANEXO!H67&lt;=1,'ESTADO DEL RESULTADO INTEGRAL'!G23=0),"OK","ERROR"))</f>
        <v>OK</v>
      </c>
    </row>
    <row r="45" spans="1:8" x14ac:dyDescent="0.25">
      <c r="A45" s="205"/>
      <c r="B45" s="698" t="s">
        <v>991</v>
      </c>
      <c r="C45" s="699"/>
      <c r="D45" s="699"/>
      <c r="E45" s="699"/>
      <c r="F45" s="699"/>
      <c r="G45" s="700"/>
      <c r="H45" s="701" t="str">
        <f>IF(OR(AND('ACTIVO CORRIENTE'!F13-EFE!F50&lt;=1,'ACTIVO CORRIENTE'!F13-EFE!F50&gt;=-1),AND('ACTIVO CORRIENTE'!G13-EFE!F50&lt;=1,'ACTIVO CORRIENTE'!G13-EFE!F50&gt;=-1)),"OK","ERROR")</f>
        <v>OK</v>
      </c>
    </row>
    <row r="46" spans="1:8" ht="15.75" thickBot="1" x14ac:dyDescent="0.3">
      <c r="A46" s="205"/>
      <c r="B46" s="613" t="s">
        <v>990</v>
      </c>
      <c r="C46" s="614"/>
      <c r="D46" s="614"/>
      <c r="E46" s="614"/>
      <c r="F46" s="614"/>
      <c r="G46" s="615"/>
      <c r="H46" s="616" t="str">
        <f>IF('ANEXO ACTIVOS AGROPECUARIOS'!AA14:AA14="OK","OK","ERROR")</f>
        <v>OK</v>
      </c>
    </row>
  </sheetData>
  <sheetProtection algorithmName="SHA-512" hashValue="PQysoFDb5OfTt4x7KuSEJyoGKuMce4QKeYXrPV/e8Tjiz5WZZhUdsDaiq1RrVClFqAsWmdCqlcnPswbFHf57Ew==" saltValue="VFOC7ZjaeSgY4mFAdGAPdA==" spinCount="100000" sheet="1" objects="1" scenarios="1"/>
  <mergeCells count="37">
    <mergeCell ref="B44:G44"/>
    <mergeCell ref="B38:G38"/>
    <mergeCell ref="B39:G39"/>
    <mergeCell ref="B40:G40"/>
    <mergeCell ref="B41:G41"/>
    <mergeCell ref="B42:G42"/>
    <mergeCell ref="B43:G43"/>
    <mergeCell ref="B37:G37"/>
    <mergeCell ref="B26:G26"/>
    <mergeCell ref="B27:G27"/>
    <mergeCell ref="B28:G28"/>
    <mergeCell ref="B29:G29"/>
    <mergeCell ref="B30:G30"/>
    <mergeCell ref="B31:G31"/>
    <mergeCell ref="B32:G32"/>
    <mergeCell ref="B33:G33"/>
    <mergeCell ref="B34:G34"/>
    <mergeCell ref="B35:G35"/>
    <mergeCell ref="B36:G36"/>
    <mergeCell ref="B25:G25"/>
    <mergeCell ref="B14:G14"/>
    <mergeCell ref="B15:G15"/>
    <mergeCell ref="B16:G16"/>
    <mergeCell ref="B17:G17"/>
    <mergeCell ref="B18:G18"/>
    <mergeCell ref="B19:G19"/>
    <mergeCell ref="B20:G20"/>
    <mergeCell ref="B21:G21"/>
    <mergeCell ref="B22:G22"/>
    <mergeCell ref="B23:G23"/>
    <mergeCell ref="B24:G24"/>
    <mergeCell ref="B13:G13"/>
    <mergeCell ref="B6:H7"/>
    <mergeCell ref="B9:G9"/>
    <mergeCell ref="B10:G10"/>
    <mergeCell ref="B11:G11"/>
    <mergeCell ref="B12:G12"/>
  </mergeCells>
  <printOptions horizontalCentered="1"/>
  <pageMargins left="0.70866141732283472" right="0.70866141732283472" top="0.74803149606299213" bottom="0.74803149606299213" header="0.31496062992125984" footer="0.31496062992125984"/>
  <pageSetup paperSize="9" scale="91" orientation="portrait" r:id="rId1"/>
  <headerFooter>
    <oddFooter>&amp;L_________________________________
                    Firma Empresa&amp;R__________________________________
Inicialización Contador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election activeCell="G14" sqref="G14"/>
    </sheetView>
  </sheetViews>
  <sheetFormatPr baseColWidth="10" defaultRowHeight="15" x14ac:dyDescent="0.25"/>
  <sheetData>
    <row r="1" spans="1:9" x14ac:dyDescent="0.25">
      <c r="A1" s="617" t="s">
        <v>774</v>
      </c>
      <c r="B1" s="617" t="s">
        <v>775</v>
      </c>
      <c r="C1" s="617" t="s">
        <v>776</v>
      </c>
      <c r="D1" s="617" t="s">
        <v>777</v>
      </c>
      <c r="E1" s="617" t="s">
        <v>778</v>
      </c>
      <c r="F1" s="617" t="s">
        <v>779</v>
      </c>
      <c r="G1" s="618" t="s">
        <v>780</v>
      </c>
      <c r="H1" s="619" t="s">
        <v>781</v>
      </c>
      <c r="I1" s="619" t="s">
        <v>782</v>
      </c>
    </row>
    <row r="2" spans="1:9" x14ac:dyDescent="0.25">
      <c r="A2" s="620" t="str">
        <f>IF('INFORMACIÓN GENERAL'!$H$9="","",CONCATENATE(2,'INFORMACIÓN GENERAL'!$H$9))</f>
        <v/>
      </c>
      <c r="B2" s="621">
        <v>0</v>
      </c>
      <c r="C2" s="622">
        <f>+'INFORMACIÓN GENERAL'!$C$9</f>
        <v>43100</v>
      </c>
      <c r="D2" s="623">
        <v>11101</v>
      </c>
      <c r="E2" s="624" t="s">
        <v>43</v>
      </c>
      <c r="F2" s="623">
        <f>+'DETALLE DEL ACTIVO'!$F$8+'DETALLE DEL ACTIVO'!$F$11+'DETALLE DEL ACTIVO'!$F$12</f>
        <v>0</v>
      </c>
      <c r="G2" s="625">
        <v>0</v>
      </c>
      <c r="H2" s="626">
        <v>4</v>
      </c>
      <c r="I2" s="626">
        <f>+'INFORMACIÓN GENERAL'!$F$17</f>
        <v>0</v>
      </c>
    </row>
    <row r="3" spans="1:9" x14ac:dyDescent="0.25">
      <c r="A3" s="620" t="str">
        <f>IF('INFORMACIÓN GENERAL'!$H$9="","",CONCATENATE(2,'INFORMACIÓN GENERAL'!$H$9))</f>
        <v/>
      </c>
      <c r="B3" s="621">
        <v>0</v>
      </c>
      <c r="C3" s="622">
        <f>+'INFORMACIÓN GENERAL'!$C$9</f>
        <v>43100</v>
      </c>
      <c r="D3" s="623">
        <v>11102</v>
      </c>
      <c r="E3" s="624" t="s">
        <v>783</v>
      </c>
      <c r="F3" s="623">
        <f>+'DETALLE DEL ACTIVO'!$D$8+'DETALLE DEL ACTIVO'!$D$11+'DETALLE DEL ACTIVO'!$D$12</f>
        <v>0</v>
      </c>
      <c r="G3" s="627" t="e">
        <f>+F3/'INFORMACIÓN GENERAL'!$F$17</f>
        <v>#DIV/0!</v>
      </c>
      <c r="H3" s="626">
        <v>4</v>
      </c>
      <c r="I3" s="626">
        <f>+'INFORMACIÓN GENERAL'!$F$17</f>
        <v>0</v>
      </c>
    </row>
    <row r="4" spans="1:9" x14ac:dyDescent="0.25">
      <c r="A4" s="620" t="str">
        <f>IF('INFORMACIÓN GENERAL'!$H$9="","",CONCATENATE(2,'INFORMACIÓN GENERAL'!$H$9))</f>
        <v/>
      </c>
      <c r="B4" s="621">
        <v>0</v>
      </c>
      <c r="C4" s="622">
        <f>+'INFORMACIÓN GENERAL'!$C$9</f>
        <v>43100</v>
      </c>
      <c r="D4" s="623">
        <v>11111</v>
      </c>
      <c r="E4" s="624" t="s">
        <v>44</v>
      </c>
      <c r="F4" s="623">
        <f>+'DETALLE DEL ACTIVO'!$F$9</f>
        <v>0</v>
      </c>
      <c r="G4" s="625">
        <v>0</v>
      </c>
      <c r="H4" s="626">
        <v>4</v>
      </c>
      <c r="I4" s="626">
        <f>+'INFORMACIÓN GENERAL'!$F$17</f>
        <v>0</v>
      </c>
    </row>
    <row r="5" spans="1:9" x14ac:dyDescent="0.25">
      <c r="A5" s="620" t="str">
        <f>IF('INFORMACIÓN GENERAL'!$H$9="","",CONCATENATE(2,'INFORMACIÓN GENERAL'!$H$9))</f>
        <v/>
      </c>
      <c r="B5" s="621">
        <v>0</v>
      </c>
      <c r="C5" s="622">
        <f>+'INFORMACIÓN GENERAL'!$C$9</f>
        <v>43100</v>
      </c>
      <c r="D5" s="623">
        <v>11112</v>
      </c>
      <c r="E5" s="624" t="s">
        <v>784</v>
      </c>
      <c r="F5" s="623">
        <f>+'DETALLE DEL ACTIVO'!$F$10</f>
        <v>0</v>
      </c>
      <c r="G5" s="625">
        <v>0</v>
      </c>
      <c r="H5" s="626">
        <v>4</v>
      </c>
      <c r="I5" s="626">
        <f>+'INFORMACIÓN GENERAL'!$F$17</f>
        <v>0</v>
      </c>
    </row>
    <row r="6" spans="1:9" x14ac:dyDescent="0.25">
      <c r="A6" s="620" t="str">
        <f>IF('INFORMACIÓN GENERAL'!$H$9="","",CONCATENATE(2,'INFORMACIÓN GENERAL'!$H$9))</f>
        <v/>
      </c>
      <c r="B6" s="621">
        <v>0</v>
      </c>
      <c r="C6" s="622">
        <f>+'INFORMACIÓN GENERAL'!$C$9</f>
        <v>43100</v>
      </c>
      <c r="D6" s="623">
        <v>11113</v>
      </c>
      <c r="E6" s="624" t="s">
        <v>785</v>
      </c>
      <c r="F6" s="623">
        <f>+'DETALLE DEL ACTIVO'!$D$9</f>
        <v>0</v>
      </c>
      <c r="G6" s="627" t="e">
        <f>+F6/'INFORMACIÓN GENERAL'!$F$17</f>
        <v>#DIV/0!</v>
      </c>
      <c r="H6" s="626">
        <v>4</v>
      </c>
      <c r="I6" s="626">
        <f>+'INFORMACIÓN GENERAL'!$F$17</f>
        <v>0</v>
      </c>
    </row>
    <row r="7" spans="1:9" x14ac:dyDescent="0.25">
      <c r="A7" s="620" t="str">
        <f>IF('INFORMACIÓN GENERAL'!$H$9="","",CONCATENATE(2,'INFORMACIÓN GENERAL'!$H$9))</f>
        <v/>
      </c>
      <c r="B7" s="621">
        <v>0</v>
      </c>
      <c r="C7" s="622">
        <f>+'INFORMACIÓN GENERAL'!$C$9</f>
        <v>43100</v>
      </c>
      <c r="D7" s="623">
        <v>11114</v>
      </c>
      <c r="E7" s="624" t="s">
        <v>786</v>
      </c>
      <c r="F7" s="623">
        <f>+'DETALLE DEL ACTIVO'!$D$10</f>
        <v>0</v>
      </c>
      <c r="G7" s="627" t="e">
        <f>+F7/'INFORMACIÓN GENERAL'!$F$17</f>
        <v>#DIV/0!</v>
      </c>
      <c r="H7" s="626">
        <v>4</v>
      </c>
      <c r="I7" s="626">
        <f>+'INFORMACIÓN GENERAL'!$F$17</f>
        <v>0</v>
      </c>
    </row>
    <row r="8" spans="1:9" ht="19.5" x14ac:dyDescent="0.25">
      <c r="A8" s="620" t="str">
        <f>IF('INFORMACIÓN GENERAL'!$H$9="","",CONCATENATE(2,'INFORMACIÓN GENERAL'!$H$9))</f>
        <v/>
      </c>
      <c r="B8" s="621">
        <v>0</v>
      </c>
      <c r="C8" s="622">
        <f>+'INFORMACIÓN GENERAL'!$C$9</f>
        <v>43100</v>
      </c>
      <c r="D8" s="623">
        <v>11201</v>
      </c>
      <c r="E8" s="624" t="s">
        <v>787</v>
      </c>
      <c r="F8" s="623">
        <f>+'DETALLE DEL ACTIVO'!F19</f>
        <v>0</v>
      </c>
      <c r="G8" s="625">
        <v>0</v>
      </c>
      <c r="H8" s="626">
        <v>4</v>
      </c>
      <c r="I8" s="626">
        <f>+'INFORMACIÓN GENERAL'!$F$17</f>
        <v>0</v>
      </c>
    </row>
    <row r="9" spans="1:9" ht="19.5" x14ac:dyDescent="0.25">
      <c r="A9" s="620" t="str">
        <f>IF('INFORMACIÓN GENERAL'!$H$9="","",CONCATENATE(2,'INFORMACIÓN GENERAL'!$H$9))</f>
        <v/>
      </c>
      <c r="B9" s="621">
        <v>0</v>
      </c>
      <c r="C9" s="622">
        <f>+'INFORMACIÓN GENERAL'!$C$9</f>
        <v>43100</v>
      </c>
      <c r="D9" s="623">
        <v>11202</v>
      </c>
      <c r="E9" s="624" t="s">
        <v>788</v>
      </c>
      <c r="F9" s="623">
        <f>+'DETALLE DEL ACTIVO'!D19</f>
        <v>0</v>
      </c>
      <c r="G9" s="627" t="e">
        <f>+F9/'INFORMACIÓN GENERAL'!$F$17</f>
        <v>#DIV/0!</v>
      </c>
      <c r="H9" s="626">
        <v>4</v>
      </c>
      <c r="I9" s="626">
        <f>+'INFORMACIÓN GENERAL'!$F$17</f>
        <v>0</v>
      </c>
    </row>
    <row r="10" spans="1:9" x14ac:dyDescent="0.25">
      <c r="A10" s="620" t="str">
        <f>IF('INFORMACIÓN GENERAL'!$H$9="","",CONCATENATE(2,'INFORMACIÓN GENERAL'!$H$9))</f>
        <v/>
      </c>
      <c r="B10" s="621">
        <v>0</v>
      </c>
      <c r="C10" s="622">
        <f>+'INFORMACIÓN GENERAL'!$C$9</f>
        <v>43100</v>
      </c>
      <c r="D10" s="628">
        <v>11301</v>
      </c>
      <c r="E10" s="624" t="s">
        <v>789</v>
      </c>
      <c r="F10" s="623">
        <f>+'DETALLE DEL ACTIVO'!F30</f>
        <v>0</v>
      </c>
      <c r="G10" s="629">
        <v>0</v>
      </c>
      <c r="H10" s="630">
        <v>4</v>
      </c>
      <c r="I10" s="626">
        <f>+'INFORMACIÓN GENERAL'!$F$17</f>
        <v>0</v>
      </c>
    </row>
    <row r="11" spans="1:9" ht="19.5" x14ac:dyDescent="0.25">
      <c r="A11" s="620" t="str">
        <f>IF('INFORMACIÓN GENERAL'!$H$9="","",CONCATENATE(2,'INFORMACIÓN GENERAL'!$H$9))</f>
        <v/>
      </c>
      <c r="B11" s="621">
        <v>0</v>
      </c>
      <c r="C11" s="622">
        <f>+'INFORMACIÓN GENERAL'!$C$9</f>
        <v>43100</v>
      </c>
      <c r="D11" s="628">
        <v>11302</v>
      </c>
      <c r="E11" s="624" t="s">
        <v>790</v>
      </c>
      <c r="F11" s="623">
        <f>+'DETALLE DEL ACTIVO'!F37</f>
        <v>0</v>
      </c>
      <c r="G11" s="629">
        <v>0</v>
      </c>
      <c r="H11" s="630">
        <v>4</v>
      </c>
      <c r="I11" s="626">
        <f>+'INFORMACIÓN GENERAL'!$F$17</f>
        <v>0</v>
      </c>
    </row>
    <row r="12" spans="1:9" ht="19.5" x14ac:dyDescent="0.25">
      <c r="A12" s="620" t="str">
        <f>IF('INFORMACIÓN GENERAL'!$H$9="","",CONCATENATE(2,'INFORMACIÓN GENERAL'!$H$9))</f>
        <v/>
      </c>
      <c r="B12" s="621">
        <v>0</v>
      </c>
      <c r="C12" s="622">
        <f>+'INFORMACIÓN GENERAL'!$C$9</f>
        <v>43100</v>
      </c>
      <c r="D12" s="628">
        <v>11303</v>
      </c>
      <c r="E12" s="624" t="s">
        <v>791</v>
      </c>
      <c r="F12" s="623">
        <f>+'DETALLE DEL ACTIVO'!D37</f>
        <v>0</v>
      </c>
      <c r="G12" s="627" t="e">
        <f>+F12/'INFORMACIÓN GENERAL'!$F$17</f>
        <v>#DIV/0!</v>
      </c>
      <c r="H12" s="630">
        <v>4</v>
      </c>
      <c r="I12" s="626">
        <f>+'INFORMACIÓN GENERAL'!$F$17</f>
        <v>0</v>
      </c>
    </row>
    <row r="13" spans="1:9" ht="19.5" x14ac:dyDescent="0.25">
      <c r="A13" s="620" t="str">
        <f>IF('INFORMACIÓN GENERAL'!$H$9="","",CONCATENATE(2,'INFORMACIÓN GENERAL'!$H$9))</f>
        <v/>
      </c>
      <c r="B13" s="621">
        <v>0</v>
      </c>
      <c r="C13" s="622">
        <f>+'INFORMACIÓN GENERAL'!$C$9</f>
        <v>43100</v>
      </c>
      <c r="D13" s="628">
        <v>11304</v>
      </c>
      <c r="E13" s="624" t="s">
        <v>792</v>
      </c>
      <c r="F13" s="623">
        <f>+'DETALLE DEL ACTIVO'!D30</f>
        <v>0</v>
      </c>
      <c r="G13" s="627" t="e">
        <f>+F13/'INFORMACIÓN GENERAL'!$F$17</f>
        <v>#DIV/0!</v>
      </c>
      <c r="H13" s="630">
        <v>4</v>
      </c>
      <c r="I13" s="626">
        <f>+'INFORMACIÓN GENERAL'!$F$17</f>
        <v>0</v>
      </c>
    </row>
    <row r="14" spans="1:9" x14ac:dyDescent="0.25">
      <c r="A14" s="620" t="str">
        <f>IF('INFORMACIÓN GENERAL'!$H$9="","",CONCATENATE(2,'INFORMACIÓN GENERAL'!$H$9))</f>
        <v/>
      </c>
      <c r="B14" s="621">
        <v>0</v>
      </c>
      <c r="C14" s="622">
        <f>+'INFORMACIÓN GENERAL'!$C$9</f>
        <v>43100</v>
      </c>
      <c r="D14" s="628">
        <v>11401</v>
      </c>
      <c r="E14" s="624" t="s">
        <v>793</v>
      </c>
      <c r="F14" s="623">
        <f>+'DETALLE DEL ACTIVO'!F45-'DETALLE DEL ACTIVO'!F39</f>
        <v>0</v>
      </c>
      <c r="G14" s="629">
        <v>0</v>
      </c>
      <c r="H14" s="630">
        <v>4</v>
      </c>
      <c r="I14" s="626">
        <f>+'INFORMACIÓN GENERAL'!$F$17</f>
        <v>0</v>
      </c>
    </row>
    <row r="15" spans="1:9" ht="19.5" x14ac:dyDescent="0.25">
      <c r="A15" s="620" t="str">
        <f>IF('INFORMACIÓN GENERAL'!$H$9="","",CONCATENATE(2,'INFORMACIÓN GENERAL'!$H$9))</f>
        <v/>
      </c>
      <c r="B15" s="621">
        <v>0</v>
      </c>
      <c r="C15" s="622">
        <f>+'INFORMACIÓN GENERAL'!$C$9</f>
        <v>43100</v>
      </c>
      <c r="D15" s="628">
        <v>11402</v>
      </c>
      <c r="E15" s="631" t="s">
        <v>442</v>
      </c>
      <c r="F15" s="623">
        <f>+'DETALLE DEL ACTIVO'!H39</f>
        <v>0</v>
      </c>
      <c r="G15" s="629">
        <v>0</v>
      </c>
      <c r="H15" s="630">
        <v>4</v>
      </c>
      <c r="I15" s="626">
        <f>+'INFORMACIÓN GENERAL'!$F$17</f>
        <v>0</v>
      </c>
    </row>
    <row r="16" spans="1:9" ht="19.5" x14ac:dyDescent="0.25">
      <c r="A16" s="620" t="str">
        <f>IF('INFORMACIÓN GENERAL'!$H$9="","",CONCATENATE(2,'INFORMACIÓN GENERAL'!$H$9))</f>
        <v/>
      </c>
      <c r="B16" s="621">
        <v>0</v>
      </c>
      <c r="C16" s="622">
        <f>+'INFORMACIÓN GENERAL'!$C$9</f>
        <v>43100</v>
      </c>
      <c r="D16" s="628">
        <v>11406</v>
      </c>
      <c r="E16" s="624" t="s">
        <v>794</v>
      </c>
      <c r="F16" s="623">
        <f>+'DETALLE DEL ACTIVO'!D45-'DETALLE DEL ACTIVO'!D39</f>
        <v>0</v>
      </c>
      <c r="G16" s="627" t="e">
        <f>+F16/'INFORMACIÓN GENERAL'!$F$17</f>
        <v>#DIV/0!</v>
      </c>
      <c r="H16" s="630">
        <v>4</v>
      </c>
      <c r="I16" s="626">
        <f>+'INFORMACIÓN GENERAL'!$F$17</f>
        <v>0</v>
      </c>
    </row>
    <row r="17" spans="1:9" ht="19.5" x14ac:dyDescent="0.25">
      <c r="A17" s="632" t="str">
        <f>IF('INFORMACIÓN GENERAL'!$H$9="","",CONCATENATE(2,'INFORMACIÓN GENERAL'!$H$9))</f>
        <v/>
      </c>
      <c r="B17" s="633">
        <v>0</v>
      </c>
      <c r="C17" s="634">
        <f>+'INFORMACIÓN GENERAL'!$C$9</f>
        <v>43100</v>
      </c>
      <c r="D17" s="635">
        <v>11801</v>
      </c>
      <c r="E17" s="636" t="s">
        <v>795</v>
      </c>
      <c r="F17" s="635">
        <f>+'ACTIVO CORRIENTE'!G56+'ACTIVO CORRIENTE'!G70</f>
        <v>0</v>
      </c>
      <c r="G17" s="629">
        <v>0</v>
      </c>
      <c r="H17" s="637">
        <v>4</v>
      </c>
      <c r="I17" s="626">
        <f>+'INFORMACIÓN GENERAL'!$F$17</f>
        <v>0</v>
      </c>
    </row>
    <row r="18" spans="1:9" x14ac:dyDescent="0.25">
      <c r="A18" s="620" t="str">
        <f>IF('INFORMACIÓN GENERAL'!$H$9="","",CONCATENATE(2,'INFORMACIÓN GENERAL'!$H$9))</f>
        <v/>
      </c>
      <c r="B18" s="621">
        <v>0</v>
      </c>
      <c r="C18" s="622">
        <f>+'INFORMACIÓN GENERAL'!$C$9</f>
        <v>43100</v>
      </c>
      <c r="D18" s="623">
        <v>12101</v>
      </c>
      <c r="E18" s="624" t="s">
        <v>796</v>
      </c>
      <c r="F18" s="623">
        <f>+'DETALLE DEL ACTIVO'!F53:G53</f>
        <v>0</v>
      </c>
      <c r="G18" s="625">
        <v>0</v>
      </c>
      <c r="H18" s="626">
        <v>4</v>
      </c>
      <c r="I18" s="626">
        <f>+'INFORMACIÓN GENERAL'!$F$17</f>
        <v>0</v>
      </c>
    </row>
    <row r="19" spans="1:9" ht="19.5" x14ac:dyDescent="0.25">
      <c r="A19" s="620" t="str">
        <f>IF('INFORMACIÓN GENERAL'!$H$9="","",CONCATENATE(2,'INFORMACIÓN GENERAL'!$H$9))</f>
        <v/>
      </c>
      <c r="B19" s="621">
        <v>0</v>
      </c>
      <c r="C19" s="622">
        <f>+'INFORMACIÓN GENERAL'!$C$9</f>
        <v>43100</v>
      </c>
      <c r="D19" s="623">
        <v>12102</v>
      </c>
      <c r="E19" s="624" t="s">
        <v>797</v>
      </c>
      <c r="F19" s="623">
        <f>+'DETALLE DEL ACTIVO'!D53</f>
        <v>0</v>
      </c>
      <c r="G19" s="627" t="e">
        <f>+F19/'INFORMACIÓN GENERAL'!$F$17</f>
        <v>#DIV/0!</v>
      </c>
      <c r="H19" s="626">
        <v>4</v>
      </c>
      <c r="I19" s="626">
        <f>+'INFORMACIÓN GENERAL'!$F$17</f>
        <v>0</v>
      </c>
    </row>
    <row r="20" spans="1:9" ht="28.5" x14ac:dyDescent="0.25">
      <c r="A20" s="620" t="str">
        <f>IF('INFORMACIÓN GENERAL'!$H$9="","",CONCATENATE(2,'INFORMACIÓN GENERAL'!$H$9))</f>
        <v/>
      </c>
      <c r="B20" s="621">
        <v>0</v>
      </c>
      <c r="C20" s="622">
        <f>+'INFORMACIÓN GENERAL'!$C$9</f>
        <v>43100</v>
      </c>
      <c r="D20" s="623">
        <v>12201</v>
      </c>
      <c r="E20" s="624" t="s">
        <v>798</v>
      </c>
      <c r="F20" s="623">
        <f>+'ACTIVO NO CORRIENTE'!G25</f>
        <v>0</v>
      </c>
      <c r="G20" s="625">
        <v>0</v>
      </c>
      <c r="H20" s="626">
        <v>4</v>
      </c>
      <c r="I20" s="626">
        <f>+'INFORMACIÓN GENERAL'!$F$17</f>
        <v>0</v>
      </c>
    </row>
    <row r="21" spans="1:9" x14ac:dyDescent="0.25">
      <c r="A21" s="638" t="str">
        <f>IF('INFORMACIÓN GENERAL'!$H$9="","",CONCATENATE(2,'INFORMACIÓN GENERAL'!$H$9))</f>
        <v/>
      </c>
      <c r="B21" s="639">
        <v>0</v>
      </c>
      <c r="C21" s="640">
        <f>+'INFORMACIÓN GENERAL'!$C$9</f>
        <v>43100</v>
      </c>
      <c r="D21" s="641">
        <v>12301</v>
      </c>
      <c r="E21" s="642" t="s">
        <v>799</v>
      </c>
      <c r="F21" s="641">
        <f>+'DETALLE DEL ACTIVO'!F58</f>
        <v>0</v>
      </c>
      <c r="G21" s="625">
        <v>0</v>
      </c>
      <c r="H21" s="643">
        <v>4</v>
      </c>
      <c r="I21" s="626">
        <f>+'INFORMACIÓN GENERAL'!$F$17</f>
        <v>0</v>
      </c>
    </row>
    <row r="22" spans="1:9" ht="19.5" x14ac:dyDescent="0.25">
      <c r="A22" s="620" t="str">
        <f>IF('INFORMACIÓN GENERAL'!$H$9="","",CONCATENATE(2,'INFORMACIÓN GENERAL'!$H$9))</f>
        <v/>
      </c>
      <c r="B22" s="621">
        <v>0</v>
      </c>
      <c r="C22" s="622">
        <f>+'INFORMACIÓN GENERAL'!$C$9</f>
        <v>43100</v>
      </c>
      <c r="D22" s="623">
        <v>12302</v>
      </c>
      <c r="E22" s="624" t="s">
        <v>800</v>
      </c>
      <c r="F22" s="623">
        <f>+'DETALLE DEL ACTIVO'!D58</f>
        <v>0</v>
      </c>
      <c r="G22" s="627" t="e">
        <f>+F22/'INFORMACIÓN GENERAL'!$F$17</f>
        <v>#DIV/0!</v>
      </c>
      <c r="H22" s="626">
        <v>4</v>
      </c>
      <c r="I22" s="626">
        <f>+'INFORMACIÓN GENERAL'!$F$17</f>
        <v>0</v>
      </c>
    </row>
    <row r="23" spans="1:9" x14ac:dyDescent="0.25">
      <c r="A23" s="620" t="str">
        <f>IF('INFORMACIÓN GENERAL'!$H$9="","",CONCATENATE(2,'INFORMACIÓN GENERAL'!$H$9))</f>
        <v/>
      </c>
      <c r="B23" s="621">
        <v>0</v>
      </c>
      <c r="C23" s="622">
        <f>+'INFORMACIÓN GENERAL'!$C$9</f>
        <v>43100</v>
      </c>
      <c r="D23" s="623">
        <v>12401</v>
      </c>
      <c r="E23" s="624" t="s">
        <v>406</v>
      </c>
      <c r="F23" s="623">
        <f>+'ACTIVO NO CORRIENTE'!G43</f>
        <v>0</v>
      </c>
      <c r="G23" s="625">
        <v>0</v>
      </c>
      <c r="H23" s="626">
        <v>4</v>
      </c>
      <c r="I23" s="626">
        <f>+'INFORMACIÓN GENERAL'!$F$17</f>
        <v>0</v>
      </c>
    </row>
    <row r="24" spans="1:9" ht="19.5" x14ac:dyDescent="0.25">
      <c r="A24" s="620" t="str">
        <f>IF('INFORMACIÓN GENERAL'!$H$9="","",CONCATENATE(2,'INFORMACIÓN GENERAL'!$H$9))</f>
        <v/>
      </c>
      <c r="B24" s="621">
        <v>0</v>
      </c>
      <c r="C24" s="622">
        <f>+'INFORMACIÓN GENERAL'!$C$9</f>
        <v>43100</v>
      </c>
      <c r="D24" s="623">
        <v>12499</v>
      </c>
      <c r="E24" s="624" t="s">
        <v>801</v>
      </c>
      <c r="F24" s="623">
        <f>+'ACTIVO NO CORRIENTE'!G45</f>
        <v>0</v>
      </c>
      <c r="G24" s="625">
        <v>0</v>
      </c>
      <c r="H24" s="626">
        <v>4</v>
      </c>
      <c r="I24" s="626">
        <f>+'INFORMACIÓN GENERAL'!$F$17</f>
        <v>0</v>
      </c>
    </row>
    <row r="25" spans="1:9" x14ac:dyDescent="0.25">
      <c r="A25" s="620" t="str">
        <f>IF('INFORMACIÓN GENERAL'!$H$9="","",CONCATENATE(2,'INFORMACIÓN GENERAL'!$H$9))</f>
        <v/>
      </c>
      <c r="B25" s="621">
        <v>0</v>
      </c>
      <c r="C25" s="622">
        <f>+'INFORMACIÓN GENERAL'!$C$9</f>
        <v>43100</v>
      </c>
      <c r="D25" s="623">
        <v>12501</v>
      </c>
      <c r="E25" s="624" t="s">
        <v>802</v>
      </c>
      <c r="F25" s="623">
        <f>+'ACTIVO NO CORRIENTE'!G49+'ACTIVO NO CORRIENTE'!G50+'ACTIVO NO CORRIENTE'!G51</f>
        <v>0</v>
      </c>
      <c r="G25" s="625">
        <v>0</v>
      </c>
      <c r="H25" s="626">
        <v>4</v>
      </c>
      <c r="I25" s="626">
        <f>+'INFORMACIÓN GENERAL'!$F$17</f>
        <v>0</v>
      </c>
    </row>
    <row r="26" spans="1:9" ht="28.5" x14ac:dyDescent="0.25">
      <c r="A26" s="620" t="str">
        <f>IF('INFORMACIÓN GENERAL'!$H$9="","",CONCATENATE(2,'INFORMACIÓN GENERAL'!$H$9))</f>
        <v/>
      </c>
      <c r="B26" s="621">
        <v>0</v>
      </c>
      <c r="C26" s="622">
        <f>+'INFORMACIÓN GENERAL'!$C$9</f>
        <v>43100</v>
      </c>
      <c r="D26" s="623">
        <v>12599</v>
      </c>
      <c r="E26" s="624" t="s">
        <v>803</v>
      </c>
      <c r="F26" s="623">
        <f>+'ACTIVO NO CORRIENTE'!G53</f>
        <v>0</v>
      </c>
      <c r="G26" s="625">
        <v>0</v>
      </c>
      <c r="H26" s="626">
        <v>4</v>
      </c>
      <c r="I26" s="626">
        <f>+'INFORMACIÓN GENERAL'!$F$17</f>
        <v>0</v>
      </c>
    </row>
    <row r="27" spans="1:9" ht="19.5" x14ac:dyDescent="0.25">
      <c r="A27" s="620" t="str">
        <f>IF('INFORMACIÓN GENERAL'!$H$9="","",CONCATENATE(2,'INFORMACIÓN GENERAL'!$H$9))</f>
        <v/>
      </c>
      <c r="B27" s="621">
        <v>0</v>
      </c>
      <c r="C27" s="622">
        <f>+'INFORMACIÓN GENERAL'!$C$9</f>
        <v>43100</v>
      </c>
      <c r="D27" s="623">
        <v>21101</v>
      </c>
      <c r="E27" s="624" t="s">
        <v>804</v>
      </c>
      <c r="F27" s="623">
        <f>+'DETALLE DEL PASIVO'!F15+'DETALLE DEL PASIVO'!F22</f>
        <v>0</v>
      </c>
      <c r="G27" s="625">
        <v>0</v>
      </c>
      <c r="H27" s="626">
        <v>4</v>
      </c>
      <c r="I27" s="626">
        <f>+'INFORMACIÓN GENERAL'!$F$17</f>
        <v>0</v>
      </c>
    </row>
    <row r="28" spans="1:9" ht="19.5" x14ac:dyDescent="0.25">
      <c r="A28" s="620" t="str">
        <f>IF('INFORMACIÓN GENERAL'!$H$9="","",CONCATENATE(2,'INFORMACIÓN GENERAL'!$H$9))</f>
        <v/>
      </c>
      <c r="B28" s="621">
        <v>0</v>
      </c>
      <c r="C28" s="622">
        <f>+'INFORMACIÓN GENERAL'!$C$9</f>
        <v>43100</v>
      </c>
      <c r="D28" s="623">
        <v>21102</v>
      </c>
      <c r="E28" s="624" t="s">
        <v>805</v>
      </c>
      <c r="F28" s="623">
        <f>+'DETALLE DEL PASIVO'!D15+'DETALLE DEL PASIVO'!D22</f>
        <v>0</v>
      </c>
      <c r="G28" s="627" t="e">
        <f>+F28/'INFORMACIÓN GENERAL'!$F$17</f>
        <v>#DIV/0!</v>
      </c>
      <c r="H28" s="626">
        <v>4</v>
      </c>
      <c r="I28" s="626">
        <f>+'INFORMACIÓN GENERAL'!$F$17</f>
        <v>0</v>
      </c>
    </row>
    <row r="29" spans="1:9" x14ac:dyDescent="0.25">
      <c r="A29" s="638" t="str">
        <f>IF('INFORMACIÓN GENERAL'!$H$9="","",CONCATENATE(2,'INFORMACIÓN GENERAL'!$H$9))</f>
        <v/>
      </c>
      <c r="B29" s="639">
        <v>0</v>
      </c>
      <c r="C29" s="640">
        <f>+'INFORMACIÓN GENERAL'!$C$9</f>
        <v>43100</v>
      </c>
      <c r="D29" s="641">
        <v>21201</v>
      </c>
      <c r="E29" s="642" t="s">
        <v>806</v>
      </c>
      <c r="F29" s="641">
        <f>+'DETALLE DE PASIVOS FINANCIEROS'!G20+'DETALLE DE PASIVOS FINANCIEROS'!G21</f>
        <v>0</v>
      </c>
      <c r="G29" s="625">
        <v>0</v>
      </c>
      <c r="H29" s="643">
        <v>4</v>
      </c>
      <c r="I29" s="626">
        <f>+'INFORMACIÓN GENERAL'!$F$17</f>
        <v>0</v>
      </c>
    </row>
    <row r="30" spans="1:9" ht="19.5" x14ac:dyDescent="0.25">
      <c r="A30" s="620" t="str">
        <f>IF('INFORMACIÓN GENERAL'!$H$9="","",CONCATENATE(2,'INFORMACIÓN GENERAL'!$H$9))</f>
        <v/>
      </c>
      <c r="B30" s="621">
        <v>0</v>
      </c>
      <c r="C30" s="622">
        <f>+'INFORMACIÓN GENERAL'!$C$9</f>
        <v>43100</v>
      </c>
      <c r="D30" s="623">
        <v>21202</v>
      </c>
      <c r="E30" s="624" t="s">
        <v>807</v>
      </c>
      <c r="F30" s="644">
        <f>+'DETALLE DE PASIVOS FINANCIEROS'!G9*'DETALLE DE PASIVOS FINANCIEROS'!K9+'DETALLE DE PASIVOS FINANCIEROS'!G10*'DETALLE DE PASIVOS FINANCIEROS'!K10+'DETALLE DE PASIVOS FINANCIEROS'!G11*'DETALLE DE PASIVOS FINANCIEROS'!K11</f>
        <v>0</v>
      </c>
      <c r="G30" s="627" t="e">
        <f>+F30/'INFORMACIÓN GENERAL'!$F$17</f>
        <v>#DIV/0!</v>
      </c>
      <c r="H30" s="626">
        <v>4</v>
      </c>
      <c r="I30" s="626">
        <f>+'INFORMACIÓN GENERAL'!$F$17</f>
        <v>0</v>
      </c>
    </row>
    <row r="31" spans="1:9" x14ac:dyDescent="0.25">
      <c r="A31" s="620" t="str">
        <f>IF('INFORMACIÓN GENERAL'!$H$9="","",CONCATENATE(2,'INFORMACIÓN GENERAL'!$H$9))</f>
        <v/>
      </c>
      <c r="B31" s="621">
        <v>0</v>
      </c>
      <c r="C31" s="622">
        <f>+'INFORMACIÓN GENERAL'!$C$9</f>
        <v>43100</v>
      </c>
      <c r="D31" s="623">
        <v>21203</v>
      </c>
      <c r="E31" s="624" t="s">
        <v>808</v>
      </c>
      <c r="F31" s="623">
        <f>+'DETALLE DE PASIVOS FINANCIEROS'!H20+'DETALLE DE PASIVOS FINANCIEROS'!H21</f>
        <v>0</v>
      </c>
      <c r="G31" s="625">
        <v>0</v>
      </c>
      <c r="H31" s="626">
        <v>4</v>
      </c>
      <c r="I31" s="626">
        <f>+'INFORMACIÓN GENERAL'!$F$17</f>
        <v>0</v>
      </c>
    </row>
    <row r="32" spans="1:9" ht="19.5" x14ac:dyDescent="0.25">
      <c r="A32" s="620" t="str">
        <f>IF('INFORMACIÓN GENERAL'!$H$9="","",CONCATENATE(2,'INFORMACIÓN GENERAL'!$H$9))</f>
        <v/>
      </c>
      <c r="B32" s="621">
        <v>0</v>
      </c>
      <c r="C32" s="622">
        <f>+'INFORMACIÓN GENERAL'!$C$9</f>
        <v>43100</v>
      </c>
      <c r="D32" s="623">
        <v>21204</v>
      </c>
      <c r="E32" s="624" t="s">
        <v>809</v>
      </c>
      <c r="F32" s="644">
        <f>+'DETALLE DE PASIVOS FINANCIEROS'!H9*'DETALLE DE PASIVOS FINANCIEROS'!K9+'DETALLE DE PASIVOS FINANCIEROS'!H10*'DETALLE DE PASIVOS FINANCIEROS'!K10+'DETALLE DE PASIVOS FINANCIEROS'!H11*'DETALLE DE PASIVOS FINANCIEROS'!K11</f>
        <v>0</v>
      </c>
      <c r="G32" s="627" t="e">
        <f>+F32/'INFORMACIÓN GENERAL'!$F$17</f>
        <v>#DIV/0!</v>
      </c>
      <c r="H32" s="626">
        <v>4</v>
      </c>
      <c r="I32" s="626">
        <f>+'INFORMACIÓN GENERAL'!$F$17</f>
        <v>0</v>
      </c>
    </row>
    <row r="33" spans="1:9" ht="19.5" x14ac:dyDescent="0.25">
      <c r="A33" s="620" t="str">
        <f>IF('INFORMACIÓN GENERAL'!$H$9="","",CONCATENATE(2,'INFORMACIÓN GENERAL'!$H$9))</f>
        <v/>
      </c>
      <c r="B33" s="621">
        <v>0</v>
      </c>
      <c r="C33" s="622">
        <f>+'INFORMACIÓN GENERAL'!$C$9</f>
        <v>43100</v>
      </c>
      <c r="D33" s="623">
        <v>21211</v>
      </c>
      <c r="E33" s="624" t="s">
        <v>810</v>
      </c>
      <c r="F33" s="623">
        <f>+'DETALLE DE PASIVOS FINANCIEROS'!G22+'DETALLE DE PASIVOS FINANCIEROS'!G23+'DETALLE DE PASIVOS FINANCIEROS'!G24+'DETALLE DE PASIVOS FINANCIEROS'!G25+'DETALLE DE PASIVOS FINANCIEROS'!G26</f>
        <v>0</v>
      </c>
      <c r="G33" s="625">
        <v>0</v>
      </c>
      <c r="H33" s="626">
        <v>4</v>
      </c>
      <c r="I33" s="626">
        <f>+'INFORMACIÓN GENERAL'!$F$17</f>
        <v>0</v>
      </c>
    </row>
    <row r="34" spans="1:9" ht="19.5" x14ac:dyDescent="0.25">
      <c r="A34" s="620" t="str">
        <f>IF('INFORMACIÓN GENERAL'!$H$9="","",CONCATENATE(2,'INFORMACIÓN GENERAL'!$H$9))</f>
        <v/>
      </c>
      <c r="B34" s="621">
        <v>0</v>
      </c>
      <c r="C34" s="622">
        <f>+'INFORMACIÓN GENERAL'!$C$9</f>
        <v>43100</v>
      </c>
      <c r="D34" s="623">
        <v>21212</v>
      </c>
      <c r="E34" s="624" t="s">
        <v>811</v>
      </c>
      <c r="F34" s="644">
        <f>+'DETALLE DE PASIVOS FINANCIEROS'!G12*'DETALLE DE PASIVOS FINANCIEROS'!K12+'DETALLE DE PASIVOS FINANCIEROS'!G13*'DETALLE DE PASIVOS FINANCIEROS'!K13+'DETALLE DE PASIVOS FINANCIEROS'!G14*'DETALLE DE PASIVOS FINANCIEROS'!K14+'DETALLE DE PASIVOS FINANCIEROS'!G15*'DETALLE DE PASIVOS FINANCIEROS'!K15</f>
        <v>0</v>
      </c>
      <c r="G34" s="627" t="e">
        <f>+F34/'INFORMACIÓN GENERAL'!$F$17</f>
        <v>#DIV/0!</v>
      </c>
      <c r="H34" s="626">
        <v>4</v>
      </c>
      <c r="I34" s="626">
        <f>+'INFORMACIÓN GENERAL'!$F$17</f>
        <v>0</v>
      </c>
    </row>
    <row r="35" spans="1:9" ht="19.5" x14ac:dyDescent="0.25">
      <c r="A35" s="620" t="str">
        <f>IF('INFORMACIÓN GENERAL'!$H$9="","",CONCATENATE(2,'INFORMACIÓN GENERAL'!$H$9))</f>
        <v/>
      </c>
      <c r="B35" s="621">
        <v>0</v>
      </c>
      <c r="C35" s="622">
        <f>+'INFORMACIÓN GENERAL'!$C$9</f>
        <v>43100</v>
      </c>
      <c r="D35" s="623">
        <v>21213</v>
      </c>
      <c r="E35" s="624" t="s">
        <v>812</v>
      </c>
      <c r="F35" s="623">
        <f>+SUM('DETALLE DE PASIVOS FINANCIEROS'!H22:H26)</f>
        <v>0</v>
      </c>
      <c r="G35" s="625">
        <v>0</v>
      </c>
      <c r="H35" s="626">
        <v>4</v>
      </c>
      <c r="I35" s="626">
        <f>+'INFORMACIÓN GENERAL'!$F$17</f>
        <v>0</v>
      </c>
    </row>
    <row r="36" spans="1:9" ht="19.5" x14ac:dyDescent="0.25">
      <c r="A36" s="620" t="str">
        <f>IF('INFORMACIÓN GENERAL'!$H$9="","",CONCATENATE(2,'INFORMACIÓN GENERAL'!$H$9))</f>
        <v/>
      </c>
      <c r="B36" s="621">
        <v>0</v>
      </c>
      <c r="C36" s="622">
        <f>+'INFORMACIÓN GENERAL'!$C$9</f>
        <v>43100</v>
      </c>
      <c r="D36" s="623">
        <v>21214</v>
      </c>
      <c r="E36" s="624" t="s">
        <v>813</v>
      </c>
      <c r="F36" s="644">
        <f>+'DETALLE DE PASIVOS FINANCIEROS'!H12*'DETALLE DE PASIVOS FINANCIEROS'!K12+'DETALLE DE PASIVOS FINANCIEROS'!H13*'DETALLE DE PASIVOS FINANCIEROS'!K13+'DETALLE DE PASIVOS FINANCIEROS'!H14*'DETALLE DE PASIVOS FINANCIEROS'!K14+'DETALLE DE PASIVOS FINANCIEROS'!H15*'DETALLE DE PASIVOS FINANCIEROS'!K15</f>
        <v>0</v>
      </c>
      <c r="G36" s="627" t="e">
        <f>+F36/'INFORMACIÓN GENERAL'!$F$17</f>
        <v>#DIV/0!</v>
      </c>
      <c r="H36" s="626">
        <v>4</v>
      </c>
      <c r="I36" s="626">
        <f>+'INFORMACIÓN GENERAL'!$F$17</f>
        <v>0</v>
      </c>
    </row>
    <row r="37" spans="1:9" ht="19.5" x14ac:dyDescent="0.25">
      <c r="A37" s="620" t="str">
        <f>IF('INFORMACIÓN GENERAL'!$H$9="","",CONCATENATE(2,'INFORMACIÓN GENERAL'!$H$9))</f>
        <v/>
      </c>
      <c r="B37" s="621">
        <v>0</v>
      </c>
      <c r="C37" s="622">
        <f>+'INFORMACIÓN GENERAL'!$C$9</f>
        <v>43100</v>
      </c>
      <c r="D37" s="623">
        <v>21221</v>
      </c>
      <c r="E37" s="624" t="s">
        <v>814</v>
      </c>
      <c r="F37" s="623">
        <f>+'DETALLE DE PASIVOS FINANCIEROS'!G27+'DETALLE DE PASIVOS FINANCIEROS'!G28</f>
        <v>0</v>
      </c>
      <c r="G37" s="625">
        <v>0</v>
      </c>
      <c r="H37" s="626">
        <v>4</v>
      </c>
      <c r="I37" s="626">
        <f>+'INFORMACIÓN GENERAL'!$F$17</f>
        <v>0</v>
      </c>
    </row>
    <row r="38" spans="1:9" ht="19.5" x14ac:dyDescent="0.25">
      <c r="A38" s="620" t="str">
        <f>IF('INFORMACIÓN GENERAL'!$H$9="","",CONCATENATE(2,'INFORMACIÓN GENERAL'!$H$9))</f>
        <v/>
      </c>
      <c r="B38" s="621">
        <v>0</v>
      </c>
      <c r="C38" s="622">
        <f>+'INFORMACIÓN GENERAL'!$C$9</f>
        <v>43100</v>
      </c>
      <c r="D38" s="623">
        <v>21222</v>
      </c>
      <c r="E38" s="624" t="s">
        <v>815</v>
      </c>
      <c r="F38" s="644">
        <f>+'DETALLE DE PASIVOS FINANCIEROS'!G16*'DETALLE DE PASIVOS FINANCIEROS'!K16+'DETALLE DE PASIVOS FINANCIEROS'!G17*'DETALLE DE PASIVOS FINANCIEROS'!K17</f>
        <v>0</v>
      </c>
      <c r="G38" s="627" t="e">
        <f>+F38/'INFORMACIÓN GENERAL'!$F$17</f>
        <v>#DIV/0!</v>
      </c>
      <c r="H38" s="626">
        <v>4</v>
      </c>
      <c r="I38" s="626">
        <f>+'INFORMACIÓN GENERAL'!$F$17</f>
        <v>0</v>
      </c>
    </row>
    <row r="39" spans="1:9" ht="19.5" x14ac:dyDescent="0.25">
      <c r="A39" s="620" t="str">
        <f>IF('INFORMACIÓN GENERAL'!$H$9="","",CONCATENATE(2,'INFORMACIÓN GENERAL'!$H$9))</f>
        <v/>
      </c>
      <c r="B39" s="621">
        <v>0</v>
      </c>
      <c r="C39" s="622">
        <f>+'INFORMACIÓN GENERAL'!$C$9</f>
        <v>43100</v>
      </c>
      <c r="D39" s="623">
        <v>21292</v>
      </c>
      <c r="E39" s="624" t="s">
        <v>816</v>
      </c>
      <c r="F39" s="644">
        <f>+'DETALLE DE PASIVOS FINANCIEROS'!I9*'DETALLE DE PASIVOS FINANCIEROS'!K9+'DETALLE DE PASIVOS FINANCIEROS'!I10*'DETALLE DE PASIVOS FINANCIEROS'!K10+'DETALLE DE PASIVOS FINANCIEROS'!I11*'DETALLE DE PASIVOS FINANCIEROS'!K11</f>
        <v>0</v>
      </c>
      <c r="G39" s="627" t="e">
        <f>+F39/'INFORMACIÓN GENERAL'!$F$17</f>
        <v>#DIV/0!</v>
      </c>
      <c r="H39" s="626">
        <v>4</v>
      </c>
      <c r="I39" s="626">
        <f>+'INFORMACIÓN GENERAL'!$F$17</f>
        <v>0</v>
      </c>
    </row>
    <row r="40" spans="1:9" ht="19.5" x14ac:dyDescent="0.25">
      <c r="A40" s="620" t="str">
        <f>IF('INFORMACIÓN GENERAL'!$H$9="","",CONCATENATE(2,'INFORMACIÓN GENERAL'!$H$9))</f>
        <v/>
      </c>
      <c r="B40" s="621">
        <v>0</v>
      </c>
      <c r="C40" s="622">
        <f>+'INFORMACIÓN GENERAL'!$C$9</f>
        <v>43100</v>
      </c>
      <c r="D40" s="623">
        <v>21293</v>
      </c>
      <c r="E40" s="624" t="s">
        <v>817</v>
      </c>
      <c r="F40" s="644">
        <f>+'DETALLE DE PASIVOS FINANCIEROS'!I12*'DETALLE DE PASIVOS FINANCIEROS'!K12+'DETALLE DE PASIVOS FINANCIEROS'!I13*'DETALLE DE PASIVOS FINANCIEROS'!K13+'DETALLE DE PASIVOS FINANCIEROS'!I14*'DETALLE DE PASIVOS FINANCIEROS'!K14+'DETALLE DE PASIVOS FINANCIEROS'!I15*'DETALLE DE PASIVOS FINANCIEROS'!K15</f>
        <v>0</v>
      </c>
      <c r="G40" s="627" t="e">
        <f>+F40/'INFORMACIÓN GENERAL'!$F$17</f>
        <v>#DIV/0!</v>
      </c>
      <c r="H40" s="626">
        <v>4</v>
      </c>
      <c r="I40" s="626">
        <f>+'INFORMACIÓN GENERAL'!$F$17</f>
        <v>0</v>
      </c>
    </row>
    <row r="41" spans="1:9" ht="19.5" x14ac:dyDescent="0.25">
      <c r="A41" s="620" t="str">
        <f>IF('INFORMACIÓN GENERAL'!$H$9="","",CONCATENATE(2,'INFORMACIÓN GENERAL'!$H$9))</f>
        <v/>
      </c>
      <c r="B41" s="621">
        <v>0</v>
      </c>
      <c r="C41" s="622">
        <f>+'INFORMACIÓN GENERAL'!$C$9</f>
        <v>43100</v>
      </c>
      <c r="D41" s="623">
        <v>21298</v>
      </c>
      <c r="E41" s="624" t="s">
        <v>818</v>
      </c>
      <c r="F41" s="623">
        <f>+'DETALLE DE PASIVOS FINANCIEROS'!I20+'DETALLE DE PASIVOS FINANCIEROS'!I21</f>
        <v>0</v>
      </c>
      <c r="G41" s="625">
        <v>0</v>
      </c>
      <c r="H41" s="626">
        <v>4</v>
      </c>
      <c r="I41" s="626">
        <f>+'INFORMACIÓN GENERAL'!$F$17</f>
        <v>0</v>
      </c>
    </row>
    <row r="42" spans="1:9" ht="19.5" x14ac:dyDescent="0.25">
      <c r="A42" s="638" t="str">
        <f>IF('INFORMACIÓN GENERAL'!$H$9="","",CONCATENATE(2,'INFORMACIÓN GENERAL'!$H$9))</f>
        <v/>
      </c>
      <c r="B42" s="639">
        <v>0</v>
      </c>
      <c r="C42" s="640">
        <f>+'INFORMACIÓN GENERAL'!$C$9</f>
        <v>43100</v>
      </c>
      <c r="D42" s="641">
        <v>21299</v>
      </c>
      <c r="E42" s="642" t="s">
        <v>819</v>
      </c>
      <c r="F42" s="641">
        <f>+SUM('DETALLE DE PASIVOS FINANCIEROS'!I22:I26)</f>
        <v>0</v>
      </c>
      <c r="G42" s="625">
        <v>0</v>
      </c>
      <c r="H42" s="643">
        <v>4</v>
      </c>
      <c r="I42" s="626">
        <f>+'INFORMACIÓN GENERAL'!$F$17</f>
        <v>0</v>
      </c>
    </row>
    <row r="43" spans="1:9" x14ac:dyDescent="0.25">
      <c r="A43" s="620" t="str">
        <f>IF('INFORMACIÓN GENERAL'!$H$9="","",CONCATENATE(2,'INFORMACIÓN GENERAL'!$H$9))</f>
        <v/>
      </c>
      <c r="B43" s="621">
        <v>0</v>
      </c>
      <c r="C43" s="622">
        <f>+'INFORMACIÓN GENERAL'!$C$9</f>
        <v>43100</v>
      </c>
      <c r="D43" s="623">
        <v>21301</v>
      </c>
      <c r="E43" s="624" t="s">
        <v>820</v>
      </c>
      <c r="F43" s="623">
        <f>+'DETALLE DEL PASIVO'!F31-'DETALLE DEL PASIVO'!F24-'DETALLE DEL PASIVO'!D30+SUM('DETALLE DEL PASIVO'!D25:E29)</f>
        <v>0</v>
      </c>
      <c r="G43" s="625">
        <v>0</v>
      </c>
      <c r="H43" s="626">
        <v>4</v>
      </c>
      <c r="I43" s="626">
        <f>+'INFORMACIÓN GENERAL'!$F$17</f>
        <v>0</v>
      </c>
    </row>
    <row r="44" spans="1:9" x14ac:dyDescent="0.25">
      <c r="A44" s="620" t="str">
        <f>IF('INFORMACIÓN GENERAL'!$H$9="","",CONCATENATE(2,'INFORMACIÓN GENERAL'!$H$9))</f>
        <v/>
      </c>
      <c r="B44" s="621">
        <v>0</v>
      </c>
      <c r="C44" s="622">
        <f>+'INFORMACIÓN GENERAL'!$C$9</f>
        <v>43100</v>
      </c>
      <c r="D44" s="623">
        <v>21302</v>
      </c>
      <c r="E44" s="624" t="s">
        <v>821</v>
      </c>
      <c r="F44" s="623">
        <f>+'DETALLE DEL PASIVO'!F24</f>
        <v>0</v>
      </c>
      <c r="G44" s="625">
        <v>0</v>
      </c>
      <c r="H44" s="626">
        <v>4</v>
      </c>
      <c r="I44" s="626">
        <f>+'INFORMACIÓN GENERAL'!$F$17</f>
        <v>0</v>
      </c>
    </row>
    <row r="45" spans="1:9" x14ac:dyDescent="0.25">
      <c r="A45" s="620" t="str">
        <f>IF('INFORMACIÓN GENERAL'!$H$9="","",CONCATENATE(2,'INFORMACIÓN GENERAL'!$H$9))</f>
        <v/>
      </c>
      <c r="B45" s="621">
        <v>0</v>
      </c>
      <c r="C45" s="622">
        <f>+'INFORMACIÓN GENERAL'!$C$9</f>
        <v>43100</v>
      </c>
      <c r="D45" s="623">
        <v>21303</v>
      </c>
      <c r="E45" s="624" t="s">
        <v>822</v>
      </c>
      <c r="F45" s="623">
        <f>+'DETALLE DEL PASIVO'!D24</f>
        <v>0</v>
      </c>
      <c r="G45" s="625">
        <f>+'PASIVO CORRIENTE'!F40</f>
        <v>0</v>
      </c>
      <c r="H45" s="626">
        <v>4</v>
      </c>
      <c r="I45" s="626">
        <f>+'INFORMACIÓN GENERAL'!$F$17</f>
        <v>0</v>
      </c>
    </row>
    <row r="46" spans="1:9" x14ac:dyDescent="0.25">
      <c r="A46" s="620" t="str">
        <f>IF('INFORMACIÓN GENERAL'!$H$9="","",CONCATENATE(2,'INFORMACIÓN GENERAL'!$H$9))</f>
        <v/>
      </c>
      <c r="B46" s="621">
        <v>0</v>
      </c>
      <c r="C46" s="622">
        <f>+'INFORMACIÓN GENERAL'!$C$9</f>
        <v>43100</v>
      </c>
      <c r="D46" s="623">
        <v>21601</v>
      </c>
      <c r="E46" s="624" t="s">
        <v>823</v>
      </c>
      <c r="F46" s="623">
        <f>+'DETALLE DEL PASIVO'!F30+'DETALLE DEL PASIVO'!D30</f>
        <v>0</v>
      </c>
      <c r="G46" s="625">
        <v>0</v>
      </c>
      <c r="H46" s="626">
        <v>4</v>
      </c>
      <c r="I46" s="626">
        <f>+'INFORMACIÓN GENERAL'!$F$17</f>
        <v>0</v>
      </c>
    </row>
    <row r="47" spans="1:9" ht="19.5" x14ac:dyDescent="0.25">
      <c r="A47" s="620" t="str">
        <f>IF('INFORMACIÓN GENERAL'!$H$9="","",CONCATENATE(2,'INFORMACIÓN GENERAL'!$H$9))</f>
        <v/>
      </c>
      <c r="B47" s="621">
        <v>0</v>
      </c>
      <c r="C47" s="622">
        <f>+'INFORMACIÓN GENERAL'!$C$9</f>
        <v>43100</v>
      </c>
      <c r="D47" s="623">
        <v>22101</v>
      </c>
      <c r="E47" s="624" t="s">
        <v>824</v>
      </c>
      <c r="F47" s="623">
        <f>+'DETALLE DEL PASIVO'!F37</f>
        <v>0</v>
      </c>
      <c r="G47" s="625">
        <v>0</v>
      </c>
      <c r="H47" s="626">
        <v>4</v>
      </c>
      <c r="I47" s="626">
        <f>+'INFORMACIÓN GENERAL'!$F$17</f>
        <v>0</v>
      </c>
    </row>
    <row r="48" spans="1:9" ht="19.5" x14ac:dyDescent="0.25">
      <c r="A48" s="620" t="str">
        <f>IF('INFORMACIÓN GENERAL'!$H$9="","",CONCATENATE(2,'INFORMACIÓN GENERAL'!$H$9))</f>
        <v/>
      </c>
      <c r="B48" s="621">
        <v>0</v>
      </c>
      <c r="C48" s="622">
        <f>+'INFORMACIÓN GENERAL'!$C$9</f>
        <v>43100</v>
      </c>
      <c r="D48" s="623">
        <v>22102</v>
      </c>
      <c r="E48" s="624" t="s">
        <v>825</v>
      </c>
      <c r="F48" s="623">
        <f>+'DETALLE DEL PASIVO'!D37</f>
        <v>0</v>
      </c>
      <c r="G48" s="627" t="e">
        <f>+F48/'INFORMACIÓN GENERAL'!$F$17</f>
        <v>#DIV/0!</v>
      </c>
      <c r="H48" s="626">
        <v>4</v>
      </c>
      <c r="I48" s="626">
        <f>+'INFORMACIÓN GENERAL'!$F$17</f>
        <v>0</v>
      </c>
    </row>
    <row r="49" spans="1:9" ht="19.5" x14ac:dyDescent="0.25">
      <c r="A49" s="620" t="str">
        <f>IF('INFORMACIÓN GENERAL'!$H$9="","",CONCATENATE(2,'INFORMACIÓN GENERAL'!$H$9))</f>
        <v/>
      </c>
      <c r="B49" s="621">
        <v>0</v>
      </c>
      <c r="C49" s="622">
        <f>+'INFORMACIÓN GENERAL'!$C$9</f>
        <v>43100</v>
      </c>
      <c r="D49" s="623">
        <v>22201</v>
      </c>
      <c r="E49" s="624" t="s">
        <v>826</v>
      </c>
      <c r="F49" s="623">
        <f>+'DETALLE DE PASIVOS FINANCIEROS'!G42+'DETALLE DE PASIVOS FINANCIEROS'!G43</f>
        <v>0</v>
      </c>
      <c r="G49" s="625">
        <v>0</v>
      </c>
      <c r="H49" s="626">
        <v>4</v>
      </c>
      <c r="I49" s="626">
        <f>+'INFORMACIÓN GENERAL'!$F$17</f>
        <v>0</v>
      </c>
    </row>
    <row r="50" spans="1:9" ht="19.5" x14ac:dyDescent="0.25">
      <c r="A50" s="620" t="str">
        <f>IF('INFORMACIÓN GENERAL'!$H$9="","",CONCATENATE(2,'INFORMACIÓN GENERAL'!$H$9))</f>
        <v/>
      </c>
      <c r="B50" s="621">
        <v>0</v>
      </c>
      <c r="C50" s="622">
        <f>+'INFORMACIÓN GENERAL'!$C$9</f>
        <v>43100</v>
      </c>
      <c r="D50" s="623">
        <v>22202</v>
      </c>
      <c r="E50" s="624" t="s">
        <v>827</v>
      </c>
      <c r="F50" s="644">
        <f>+'DETALLE DE PASIVOS FINANCIEROS'!G31*'DETALLE DE PASIVOS FINANCIEROS'!K31+'DETALLE DE PASIVOS FINANCIEROS'!G32*'DETALLE DE PASIVOS FINANCIEROS'!K32+'DETALLE DE PASIVOS FINANCIEROS'!G33*'DETALLE DE PASIVOS FINANCIEROS'!K33</f>
        <v>0</v>
      </c>
      <c r="G50" s="627" t="e">
        <f>+F50/'INFORMACIÓN GENERAL'!$F$17</f>
        <v>#DIV/0!</v>
      </c>
      <c r="H50" s="626">
        <v>4</v>
      </c>
      <c r="I50" s="626">
        <f>+'INFORMACIÓN GENERAL'!$F$17</f>
        <v>0</v>
      </c>
    </row>
    <row r="51" spans="1:9" ht="19.5" x14ac:dyDescent="0.25">
      <c r="A51" s="620" t="str">
        <f>IF('INFORMACIÓN GENERAL'!$H$9="","",CONCATENATE(2,'INFORMACIÓN GENERAL'!$H$9))</f>
        <v/>
      </c>
      <c r="B51" s="621">
        <v>0</v>
      </c>
      <c r="C51" s="622">
        <f>+'INFORMACIÓN GENERAL'!$C$9</f>
        <v>43100</v>
      </c>
      <c r="D51" s="623">
        <v>22211</v>
      </c>
      <c r="E51" s="624" t="s">
        <v>828</v>
      </c>
      <c r="F51" s="623">
        <f>+SUM('DETALLE DE PASIVOS FINANCIEROS'!G44:G48)</f>
        <v>0</v>
      </c>
      <c r="G51" s="625">
        <v>0</v>
      </c>
      <c r="H51" s="626">
        <v>4</v>
      </c>
      <c r="I51" s="626">
        <f>+'INFORMACIÓN GENERAL'!$F$17</f>
        <v>0</v>
      </c>
    </row>
    <row r="52" spans="1:9" ht="19.5" x14ac:dyDescent="0.25">
      <c r="A52" s="620" t="str">
        <f>IF('INFORMACIÓN GENERAL'!$H$9="","",CONCATENATE(2,'INFORMACIÓN GENERAL'!$H$9))</f>
        <v/>
      </c>
      <c r="B52" s="621">
        <v>0</v>
      </c>
      <c r="C52" s="622">
        <f>+'INFORMACIÓN GENERAL'!$C$9</f>
        <v>43100</v>
      </c>
      <c r="D52" s="623">
        <v>22212</v>
      </c>
      <c r="E52" s="624" t="s">
        <v>829</v>
      </c>
      <c r="F52" s="644">
        <f>+'DETALLE DE PASIVOS FINANCIEROS'!G34*'DETALLE DE PASIVOS FINANCIEROS'!K34+'DETALLE DE PASIVOS FINANCIEROS'!G35*'DETALLE DE PASIVOS FINANCIEROS'!K35+'DETALLE DE PASIVOS FINANCIEROS'!G36*'DETALLE DE PASIVOS FINANCIEROS'!K36+'DETALLE DE PASIVOS FINANCIEROS'!G37*'DETALLE DE PASIVOS FINANCIEROS'!K37</f>
        <v>0</v>
      </c>
      <c r="G52" s="627" t="e">
        <f>+F52/'INFORMACIÓN GENERAL'!$F$17</f>
        <v>#DIV/0!</v>
      </c>
      <c r="H52" s="626">
        <v>4</v>
      </c>
      <c r="I52" s="626">
        <f>+'INFORMACIÓN GENERAL'!$F$17</f>
        <v>0</v>
      </c>
    </row>
    <row r="53" spans="1:9" ht="19.5" x14ac:dyDescent="0.25">
      <c r="A53" s="620" t="str">
        <f>IF('INFORMACIÓN GENERAL'!$H$9="","",CONCATENATE(2,'INFORMACIÓN GENERAL'!$H$9))</f>
        <v/>
      </c>
      <c r="B53" s="621">
        <v>0</v>
      </c>
      <c r="C53" s="622">
        <f>+'INFORMACIÓN GENERAL'!$C$9</f>
        <v>43100</v>
      </c>
      <c r="D53" s="623">
        <v>22221</v>
      </c>
      <c r="E53" s="624" t="s">
        <v>830</v>
      </c>
      <c r="F53" s="623">
        <f>+'DETALLE DE PASIVOS FINANCIEROS'!G49+'DETALLE DE PASIVOS FINANCIEROS'!G50</f>
        <v>0</v>
      </c>
      <c r="G53" s="625">
        <v>0</v>
      </c>
      <c r="H53" s="626">
        <v>4</v>
      </c>
      <c r="I53" s="626">
        <f>+'INFORMACIÓN GENERAL'!$F$17</f>
        <v>0</v>
      </c>
    </row>
    <row r="54" spans="1:9" ht="19.5" x14ac:dyDescent="0.25">
      <c r="A54" s="620" t="str">
        <f>IF('INFORMACIÓN GENERAL'!$H$9="","",CONCATENATE(2,'INFORMACIÓN GENERAL'!$H$9))</f>
        <v/>
      </c>
      <c r="B54" s="621">
        <v>0</v>
      </c>
      <c r="C54" s="622">
        <f>+'INFORMACIÓN GENERAL'!$C$9</f>
        <v>43100</v>
      </c>
      <c r="D54" s="623">
        <v>22222</v>
      </c>
      <c r="E54" s="624" t="s">
        <v>831</v>
      </c>
      <c r="F54" s="644">
        <f>+'DETALLE DE PASIVOS FINANCIEROS'!G38*'DETALLE DE PASIVOS FINANCIEROS'!K38+'DETALLE DE PASIVOS FINANCIEROS'!G39*'DETALLE DE PASIVOS FINANCIEROS'!K39</f>
        <v>0</v>
      </c>
      <c r="G54" s="627" t="e">
        <f>+F54/'INFORMACIÓN GENERAL'!$F$17</f>
        <v>#DIV/0!</v>
      </c>
      <c r="H54" s="626">
        <v>4</v>
      </c>
      <c r="I54" s="626">
        <f>+'INFORMACIÓN GENERAL'!$F$17</f>
        <v>0</v>
      </c>
    </row>
    <row r="55" spans="1:9" ht="19.5" x14ac:dyDescent="0.25">
      <c r="A55" s="620" t="str">
        <f>IF('INFORMACIÓN GENERAL'!$H$9="","",CONCATENATE(2,'INFORMACIÓN GENERAL'!$H$9))</f>
        <v/>
      </c>
      <c r="B55" s="621">
        <v>0</v>
      </c>
      <c r="C55" s="622">
        <f>+'INFORMACIÓN GENERAL'!$C$9</f>
        <v>43100</v>
      </c>
      <c r="D55" s="623">
        <v>22301</v>
      </c>
      <c r="E55" s="624" t="s">
        <v>832</v>
      </c>
      <c r="F55" s="641">
        <f>+'DETALLE DEL PASIVO'!F44-'DETALLE DEL PASIVO'!F43</f>
        <v>0</v>
      </c>
      <c r="G55" s="625">
        <v>0</v>
      </c>
      <c r="H55" s="626">
        <v>4</v>
      </c>
      <c r="I55" s="626">
        <f>+'INFORMACIÓN GENERAL'!$F$17</f>
        <v>0</v>
      </c>
    </row>
    <row r="56" spans="1:9" ht="19.5" x14ac:dyDescent="0.25">
      <c r="A56" s="620" t="str">
        <f>IF('INFORMACIÓN GENERAL'!$H$9="","",CONCATENATE(2,'INFORMACIÓN GENERAL'!$H$9))</f>
        <v/>
      </c>
      <c r="B56" s="621">
        <v>0</v>
      </c>
      <c r="C56" s="622">
        <f>+'INFORMACIÓN GENERAL'!$C$9</f>
        <v>43100</v>
      </c>
      <c r="D56" s="623">
        <v>22302</v>
      </c>
      <c r="E56" s="624" t="s">
        <v>833</v>
      </c>
      <c r="F56" s="641">
        <f>+'DETALLE DEL PASIVO'!D44-'DETALLE DEL PASIVO'!D43</f>
        <v>0</v>
      </c>
      <c r="G56" s="627" t="e">
        <f>+F56/'INFORMACIÓN GENERAL'!$F$17</f>
        <v>#DIV/0!</v>
      </c>
      <c r="H56" s="626">
        <v>4</v>
      </c>
      <c r="I56" s="626">
        <f>+'INFORMACIÓN GENERAL'!$F$17</f>
        <v>0</v>
      </c>
    </row>
    <row r="57" spans="1:9" ht="19.5" x14ac:dyDescent="0.25">
      <c r="A57" s="620" t="str">
        <f>IF('INFORMACIÓN GENERAL'!$H$9="","",CONCATENATE(2,'INFORMACIÓN GENERAL'!$H$9))</f>
        <v/>
      </c>
      <c r="B57" s="621">
        <v>0</v>
      </c>
      <c r="C57" s="622">
        <f>+'INFORMACIÓN GENERAL'!$C$9</f>
        <v>43100</v>
      </c>
      <c r="D57" s="623">
        <v>22601</v>
      </c>
      <c r="E57" s="624" t="s">
        <v>834</v>
      </c>
      <c r="F57" s="623">
        <f>+'DETALLE DEL PASIVO'!D43+'DETALLE DEL PASIVO'!F43</f>
        <v>0</v>
      </c>
      <c r="G57" s="625">
        <v>0</v>
      </c>
      <c r="H57" s="626">
        <v>4</v>
      </c>
      <c r="I57" s="626">
        <f>+'INFORMACIÓN GENERAL'!$F$17</f>
        <v>0</v>
      </c>
    </row>
    <row r="58" spans="1:9" x14ac:dyDescent="0.25">
      <c r="A58" s="620" t="str">
        <f>IF('INFORMACIÓN GENERAL'!$H$9="","",CONCATENATE(2,'INFORMACIÓN GENERAL'!$H$9))</f>
        <v/>
      </c>
      <c r="B58" s="621">
        <v>0</v>
      </c>
      <c r="C58" s="622">
        <f>+'INFORMACIÓN GENERAL'!$C$9</f>
        <v>43100</v>
      </c>
      <c r="D58" s="641">
        <v>31101</v>
      </c>
      <c r="E58" s="642" t="s">
        <v>249</v>
      </c>
      <c r="F58" s="641">
        <f>+PATRIMONIO!G9+PATRIMONIO!G10</f>
        <v>0</v>
      </c>
      <c r="G58" s="625">
        <v>0</v>
      </c>
      <c r="H58" s="643">
        <v>4</v>
      </c>
      <c r="I58" s="626">
        <f>+'INFORMACIÓN GENERAL'!$F$17</f>
        <v>0</v>
      </c>
    </row>
    <row r="59" spans="1:9" x14ac:dyDescent="0.25">
      <c r="A59" s="620" t="str">
        <f>IF('INFORMACIÓN GENERAL'!$H$9="","",CONCATENATE(2,'INFORMACIÓN GENERAL'!$H$9))</f>
        <v/>
      </c>
      <c r="B59" s="621">
        <v>0</v>
      </c>
      <c r="C59" s="622">
        <f>+'INFORMACIÓN GENERAL'!$C$9</f>
        <v>43100</v>
      </c>
      <c r="D59" s="641">
        <v>32101</v>
      </c>
      <c r="E59" s="642" t="s">
        <v>835</v>
      </c>
      <c r="F59" s="641">
        <f>+PATRIMONIO!G15</f>
        <v>0</v>
      </c>
      <c r="G59" s="625">
        <v>0</v>
      </c>
      <c r="H59" s="643">
        <v>4</v>
      </c>
      <c r="I59" s="626">
        <f>+'INFORMACIÓN GENERAL'!$F$17</f>
        <v>0</v>
      </c>
    </row>
    <row r="60" spans="1:9" x14ac:dyDescent="0.25">
      <c r="A60" s="620" t="str">
        <f>IF('INFORMACIÓN GENERAL'!$H$9="","",CONCATENATE(2,'INFORMACIÓN GENERAL'!$H$9))</f>
        <v/>
      </c>
      <c r="B60" s="621">
        <v>0</v>
      </c>
      <c r="C60" s="622">
        <f>+'INFORMACIÓN GENERAL'!$C$9</f>
        <v>43100</v>
      </c>
      <c r="D60" s="641">
        <v>33101</v>
      </c>
      <c r="E60" s="642" t="s">
        <v>836</v>
      </c>
      <c r="F60" s="641">
        <f>+PATRIMONIO!G18+PATRIMONIO!G19+PATRIMONIO!G20</f>
        <v>0</v>
      </c>
      <c r="G60" s="625">
        <v>0</v>
      </c>
      <c r="H60" s="643">
        <v>4</v>
      </c>
      <c r="I60" s="626">
        <f>+'INFORMACIÓN GENERAL'!$F$17</f>
        <v>0</v>
      </c>
    </row>
    <row r="61" spans="1:9" x14ac:dyDescent="0.25">
      <c r="A61" s="620" t="str">
        <f>IF('INFORMACIÓN GENERAL'!$H$9="","",CONCATENATE(2,'INFORMACIÓN GENERAL'!$H$9))</f>
        <v/>
      </c>
      <c r="B61" s="621">
        <v>0</v>
      </c>
      <c r="C61" s="622">
        <f>+'INFORMACIÓN GENERAL'!$C$9</f>
        <v>43100</v>
      </c>
      <c r="D61" s="641">
        <v>34101</v>
      </c>
      <c r="E61" s="642" t="s">
        <v>257</v>
      </c>
      <c r="F61" s="641">
        <f>+PATRIMONIO!G24+PATRIMONIO!G25+PATRIMONIO!G26</f>
        <v>0</v>
      </c>
      <c r="G61" s="625">
        <v>0</v>
      </c>
      <c r="H61" s="643">
        <v>4</v>
      </c>
      <c r="I61" s="626">
        <f>+'INFORMACIÓN GENERAL'!$F$17</f>
        <v>0</v>
      </c>
    </row>
    <row r="62" spans="1:9" ht="19.5" x14ac:dyDescent="0.25">
      <c r="A62" s="620" t="str">
        <f>IF('INFORMACIÓN GENERAL'!$H$9="","",CONCATENATE(2,'INFORMACIÓN GENERAL'!$H$9))</f>
        <v/>
      </c>
      <c r="B62" s="621">
        <v>0</v>
      </c>
      <c r="C62" s="622">
        <f>+'INFORMACIÓN GENERAL'!$C$9</f>
        <v>43100</v>
      </c>
      <c r="D62" s="641">
        <v>35101</v>
      </c>
      <c r="E62" s="642" t="s">
        <v>837</v>
      </c>
      <c r="F62" s="641">
        <f>IF(PATRIMONIO!G29&gt;=0,PATRIMONIO!G29,0)</f>
        <v>0</v>
      </c>
      <c r="G62" s="625">
        <v>0</v>
      </c>
      <c r="H62" s="643">
        <v>4</v>
      </c>
      <c r="I62" s="626">
        <f>+'INFORMACIÓN GENERAL'!$F$17</f>
        <v>0</v>
      </c>
    </row>
    <row r="63" spans="1:9" ht="19.5" x14ac:dyDescent="0.25">
      <c r="A63" s="620" t="str">
        <f>IF('INFORMACIÓN GENERAL'!$H$9="","",CONCATENATE(2,'INFORMACIÓN GENERAL'!$H$9))</f>
        <v/>
      </c>
      <c r="B63" s="621">
        <v>0</v>
      </c>
      <c r="C63" s="622">
        <f>+'INFORMACIÓN GENERAL'!$C$9</f>
        <v>43100</v>
      </c>
      <c r="D63" s="641">
        <v>35199</v>
      </c>
      <c r="E63" s="642" t="s">
        <v>838</v>
      </c>
      <c r="F63" s="641">
        <f>IF(PATRIMONIO!G29&lt;0,PATRIMONIO!G29,0)</f>
        <v>0</v>
      </c>
      <c r="G63" s="625">
        <v>0</v>
      </c>
      <c r="H63" s="643">
        <v>4</v>
      </c>
      <c r="I63" s="626">
        <f>+'INFORMACIÓN GENERAL'!$F$17</f>
        <v>0</v>
      </c>
    </row>
    <row r="64" spans="1:9" x14ac:dyDescent="0.25">
      <c r="A64" s="620" t="str">
        <f>IF('INFORMACIÓN GENERAL'!$H$9="","",CONCATENATE(2,'INFORMACIÓN GENERAL'!$H$9))</f>
        <v/>
      </c>
      <c r="B64" s="621">
        <v>0</v>
      </c>
      <c r="C64" s="622">
        <f>+'INFORMACIÓN GENERAL'!$C$9</f>
        <v>43100</v>
      </c>
      <c r="D64" s="641">
        <v>36101</v>
      </c>
      <c r="E64" s="642" t="s">
        <v>839</v>
      </c>
      <c r="F64" s="641">
        <f>IF(PATRIMONIO!$G$30&gt;=0,PATRIMONIO!$G$30,0)</f>
        <v>0</v>
      </c>
      <c r="G64" s="625">
        <v>0</v>
      </c>
      <c r="H64" s="643">
        <v>4</v>
      </c>
      <c r="I64" s="626">
        <f>+'INFORMACIÓN GENERAL'!$F$17</f>
        <v>0</v>
      </c>
    </row>
    <row r="65" spans="1:9" x14ac:dyDescent="0.25">
      <c r="A65" s="620" t="str">
        <f>IF('INFORMACIÓN GENERAL'!$H$9="","",CONCATENATE(2,'INFORMACIÓN GENERAL'!$H$9))</f>
        <v/>
      </c>
      <c r="B65" s="621">
        <v>0</v>
      </c>
      <c r="C65" s="622">
        <f>+'INFORMACIÓN GENERAL'!$C$9</f>
        <v>43100</v>
      </c>
      <c r="D65" s="641">
        <v>36199</v>
      </c>
      <c r="E65" s="642" t="s">
        <v>840</v>
      </c>
      <c r="F65" s="641">
        <f>IF(PATRIMONIO!$G$30&lt;0,PATRIMONIO!$G$30,0)</f>
        <v>0</v>
      </c>
      <c r="G65" s="625">
        <v>0</v>
      </c>
      <c r="H65" s="643">
        <v>4</v>
      </c>
      <c r="I65" s="626">
        <f>+'INFORMACIÓN GENERAL'!$F$17</f>
        <v>0</v>
      </c>
    </row>
    <row r="66" spans="1:9" ht="19.5" x14ac:dyDescent="0.25">
      <c r="A66" s="620" t="str">
        <f>IF('INFORMACIÓN GENERAL'!$H$9="","",CONCATENATE(2,'INFORMACIÓN GENERAL'!$H$9))</f>
        <v/>
      </c>
      <c r="B66" s="621">
        <v>0</v>
      </c>
      <c r="C66" s="622">
        <f>+'INFORMACIÓN GENERAL'!$C$9</f>
        <v>43100</v>
      </c>
      <c r="D66" s="641">
        <v>39099</v>
      </c>
      <c r="E66" s="642" t="s">
        <v>841</v>
      </c>
      <c r="F66" s="641">
        <f>+PATRIMONIO!G32</f>
        <v>0</v>
      </c>
      <c r="G66" s="625">
        <v>0</v>
      </c>
      <c r="H66" s="643">
        <v>4</v>
      </c>
      <c r="I66" s="626">
        <f>+'INFORMACIÓN GENERAL'!$F$17</f>
        <v>0</v>
      </c>
    </row>
    <row r="67" spans="1:9" ht="19.5" x14ac:dyDescent="0.25">
      <c r="A67" s="620" t="str">
        <f>IF('INFORMACIÓN GENERAL'!$H$9="","",CONCATENATE(2,'INFORMACIÓN GENERAL'!$H$9))</f>
        <v/>
      </c>
      <c r="B67" s="621">
        <v>0</v>
      </c>
      <c r="C67" s="622">
        <f>+'INFORMACIÓN GENERAL'!$C$9</f>
        <v>43100</v>
      </c>
      <c r="D67" s="641">
        <v>41101</v>
      </c>
      <c r="E67" s="642" t="s">
        <v>842</v>
      </c>
      <c r="F67" s="641">
        <f>+'ESTADO DEL RESULTADO INTEGRAL'!G9</f>
        <v>0</v>
      </c>
      <c r="G67" s="625">
        <v>0</v>
      </c>
      <c r="H67" s="643">
        <v>4</v>
      </c>
      <c r="I67" s="626">
        <f>+'INFORMACIÓN GENERAL'!$F$17</f>
        <v>0</v>
      </c>
    </row>
    <row r="68" spans="1:9" ht="19.5" x14ac:dyDescent="0.25">
      <c r="A68" s="620" t="str">
        <f>IF('INFORMACIÓN GENERAL'!$H$9="","",CONCATENATE(2,'INFORMACIÓN GENERAL'!$H$9))</f>
        <v/>
      </c>
      <c r="B68" s="621">
        <v>0</v>
      </c>
      <c r="C68" s="622">
        <f>+'INFORMACIÓN GENERAL'!$C$9</f>
        <v>43100</v>
      </c>
      <c r="D68" s="641">
        <v>41102</v>
      </c>
      <c r="E68" s="642" t="s">
        <v>843</v>
      </c>
      <c r="F68" s="641">
        <f>+'ESTADO DEL RESULTADO INTEGRAL'!G10+SUM('ESTADO DEL RESULTADO INTEGRAL'!G14:G20)</f>
        <v>0</v>
      </c>
      <c r="G68" s="625">
        <v>0</v>
      </c>
      <c r="H68" s="643">
        <v>4</v>
      </c>
      <c r="I68" s="626">
        <f>+'INFORMACIÓN GENERAL'!$F$17</f>
        <v>0</v>
      </c>
    </row>
    <row r="69" spans="1:9" x14ac:dyDescent="0.25">
      <c r="A69" s="620" t="str">
        <f>IF('INFORMACIÓN GENERAL'!$H$9="","",CONCATENATE(2,'INFORMACIÓN GENERAL'!$H$9))</f>
        <v/>
      </c>
      <c r="B69" s="621">
        <v>0</v>
      </c>
      <c r="C69" s="622">
        <f>+'INFORMACIÓN GENERAL'!$C$9</f>
        <v>43100</v>
      </c>
      <c r="D69" s="641">
        <v>41201</v>
      </c>
      <c r="E69" s="642" t="s">
        <v>281</v>
      </c>
      <c r="F69" s="641">
        <f>+'ESTADO DEL RESULTADO INTEGRAL'!G12</f>
        <v>0</v>
      </c>
      <c r="G69" s="625">
        <v>0</v>
      </c>
      <c r="H69" s="643">
        <v>4</v>
      </c>
      <c r="I69" s="626">
        <f>+'INFORMACIÓN GENERAL'!$F$17</f>
        <v>0</v>
      </c>
    </row>
    <row r="70" spans="1:9" ht="19.5" x14ac:dyDescent="0.25">
      <c r="A70" s="620" t="str">
        <f>IF('INFORMACIÓN GENERAL'!$H$9="","",CONCATENATE(2,'INFORMACIÓN GENERAL'!$H$9))</f>
        <v/>
      </c>
      <c r="B70" s="621">
        <v>0</v>
      </c>
      <c r="C70" s="622">
        <f>+'INFORMACIÓN GENERAL'!$C$9</f>
        <v>43100</v>
      </c>
      <c r="D70" s="641">
        <v>41399</v>
      </c>
      <c r="E70" s="642" t="s">
        <v>844</v>
      </c>
      <c r="F70" s="641">
        <f>+'ESTADO DEL RESULTADO INTEGRAL'!G22</f>
        <v>0</v>
      </c>
      <c r="G70" s="625">
        <v>0</v>
      </c>
      <c r="H70" s="643">
        <v>4</v>
      </c>
      <c r="I70" s="626">
        <f>+'INFORMACIÓN GENERAL'!$F$17</f>
        <v>0</v>
      </c>
    </row>
    <row r="71" spans="1:9" ht="19.5" x14ac:dyDescent="0.25">
      <c r="A71" s="620" t="str">
        <f>IF('INFORMACIÓN GENERAL'!$H$9="","",CONCATENATE(2,'INFORMACIÓN GENERAL'!$H$9))</f>
        <v/>
      </c>
      <c r="B71" s="621">
        <v>0</v>
      </c>
      <c r="C71" s="622">
        <f>+'INFORMACIÓN GENERAL'!$C$9</f>
        <v>43100</v>
      </c>
      <c r="D71" s="641">
        <v>42101</v>
      </c>
      <c r="E71" s="642" t="s">
        <v>845</v>
      </c>
      <c r="F71" s="641">
        <f>+ANEXO!D15+ANEXO!D22+ANEXO!E9+ANEXO!E18-ANEXO!I15-ANEXO!I22</f>
        <v>0</v>
      </c>
      <c r="G71" s="625">
        <v>0</v>
      </c>
      <c r="H71" s="643">
        <v>4</v>
      </c>
      <c r="I71" s="626">
        <f>+'INFORMACIÓN GENERAL'!$F$17</f>
        <v>0</v>
      </c>
    </row>
    <row r="72" spans="1:9" ht="19.5" x14ac:dyDescent="0.25">
      <c r="A72" s="620" t="str">
        <f>IF('INFORMACIÓN GENERAL'!$H$9="","",CONCATENATE(2,'INFORMACIÓN GENERAL'!$H$9))</f>
        <v/>
      </c>
      <c r="B72" s="621">
        <v>0</v>
      </c>
      <c r="C72" s="622">
        <f>+'INFORMACIÓN GENERAL'!$C$9</f>
        <v>43100</v>
      </c>
      <c r="D72" s="641">
        <v>42102</v>
      </c>
      <c r="E72" s="642" t="s">
        <v>846</v>
      </c>
      <c r="F72" s="641">
        <f>+ANEXO!E11+ANEXO!H11+ANEXO!E28</f>
        <v>0</v>
      </c>
      <c r="G72" s="625">
        <v>0</v>
      </c>
      <c r="H72" s="643">
        <v>4</v>
      </c>
      <c r="I72" s="626">
        <f>+'INFORMACIÓN GENERAL'!$F$17</f>
        <v>0</v>
      </c>
    </row>
    <row r="73" spans="1:9" x14ac:dyDescent="0.25">
      <c r="A73" s="620" t="str">
        <f>IF('INFORMACIÓN GENERAL'!$H$9="","",CONCATENATE(2,'INFORMACIÓN GENERAL'!$H$9))</f>
        <v/>
      </c>
      <c r="B73" s="621">
        <v>0</v>
      </c>
      <c r="C73" s="622">
        <f>+'INFORMACIÓN GENERAL'!$C$9</f>
        <v>43100</v>
      </c>
      <c r="D73" s="641">
        <v>42103</v>
      </c>
      <c r="E73" s="642" t="s">
        <v>296</v>
      </c>
      <c r="F73" s="641">
        <f>+ANEXO!E12+ANEXO!H12</f>
        <v>0</v>
      </c>
      <c r="G73" s="625">
        <v>0</v>
      </c>
      <c r="H73" s="643">
        <v>4</v>
      </c>
      <c r="I73" s="626">
        <f>+'INFORMACIÓN GENERAL'!$F$17</f>
        <v>0</v>
      </c>
    </row>
    <row r="74" spans="1:9" ht="19.5" x14ac:dyDescent="0.25">
      <c r="A74" s="620" t="str">
        <f>IF('INFORMACIÓN GENERAL'!$H$9="","",CONCATENATE(2,'INFORMACIÓN GENERAL'!$H$9))</f>
        <v/>
      </c>
      <c r="B74" s="621">
        <v>0</v>
      </c>
      <c r="C74" s="622">
        <f>+'INFORMACIÓN GENERAL'!$C$9</f>
        <v>43100</v>
      </c>
      <c r="D74" s="641">
        <v>42104</v>
      </c>
      <c r="E74" s="642" t="s">
        <v>847</v>
      </c>
      <c r="F74" s="641">
        <f>+ANEXO!E13+ANEXO!H13+SUM(ANEXO!E29:E44)</f>
        <v>0</v>
      </c>
      <c r="G74" s="625">
        <v>0</v>
      </c>
      <c r="H74" s="643">
        <v>4</v>
      </c>
      <c r="I74" s="626">
        <f>+'INFORMACIÓN GENERAL'!$F$17</f>
        <v>0</v>
      </c>
    </row>
    <row r="75" spans="1:9" ht="19.5" x14ac:dyDescent="0.25">
      <c r="A75" s="620" t="str">
        <f>IF('INFORMACIÓN GENERAL'!$H$9="","",CONCATENATE(2,'INFORMACIÓN GENERAL'!$H$9))</f>
        <v/>
      </c>
      <c r="B75" s="621">
        <v>0</v>
      </c>
      <c r="C75" s="622">
        <f>+'INFORMACIÓN GENERAL'!$C$9</f>
        <v>43100</v>
      </c>
      <c r="D75" s="641">
        <v>42105</v>
      </c>
      <c r="E75" s="642" t="s">
        <v>848</v>
      </c>
      <c r="F75" s="641">
        <f>IF((ANEXO!$G$15+ANEXO!$G$22)&lt;0,(ANEXO!$G$15+ANEXO!$G$22),0)</f>
        <v>0</v>
      </c>
      <c r="G75" s="625">
        <v>0</v>
      </c>
      <c r="H75" s="643">
        <v>4</v>
      </c>
      <c r="I75" s="626">
        <f>+'INFORMACIÓN GENERAL'!$F$17</f>
        <v>0</v>
      </c>
    </row>
    <row r="76" spans="1:9" ht="19.5" x14ac:dyDescent="0.25">
      <c r="A76" s="620" t="str">
        <f>IF('INFORMACIÓN GENERAL'!$H$9="","",CONCATENATE(2,'INFORMACIÓN GENERAL'!$H$9))</f>
        <v/>
      </c>
      <c r="B76" s="621">
        <v>0</v>
      </c>
      <c r="C76" s="622">
        <f>+'INFORMACIÓN GENERAL'!$C$9</f>
        <v>43100</v>
      </c>
      <c r="D76" s="641">
        <v>42195</v>
      </c>
      <c r="E76" s="642" t="s">
        <v>849</v>
      </c>
      <c r="F76" s="641">
        <f>+ANEXO!E14</f>
        <v>0</v>
      </c>
      <c r="G76" s="625">
        <v>0</v>
      </c>
      <c r="H76" s="643">
        <v>4</v>
      </c>
      <c r="I76" s="626">
        <f>+'INFORMACIÓN GENERAL'!$F$17</f>
        <v>0</v>
      </c>
    </row>
    <row r="77" spans="1:9" ht="19.5" x14ac:dyDescent="0.25">
      <c r="A77" s="620" t="str">
        <f>IF('INFORMACIÓN GENERAL'!$H$9="","",CONCATENATE(2,'INFORMACIÓN GENERAL'!$H$9))</f>
        <v/>
      </c>
      <c r="B77" s="621">
        <v>0</v>
      </c>
      <c r="C77" s="622">
        <f>+'INFORMACIÓN GENERAL'!$C$9</f>
        <v>43100</v>
      </c>
      <c r="D77" s="641">
        <v>42196</v>
      </c>
      <c r="E77" s="642" t="s">
        <v>850</v>
      </c>
      <c r="F77" s="641">
        <f>+ANEXO!F15</f>
        <v>0</v>
      </c>
      <c r="G77" s="625">
        <v>0</v>
      </c>
      <c r="H77" s="643">
        <v>4</v>
      </c>
      <c r="I77" s="626">
        <f>+'INFORMACIÓN GENERAL'!$F$17</f>
        <v>0</v>
      </c>
    </row>
    <row r="78" spans="1:9" ht="19.5" x14ac:dyDescent="0.25">
      <c r="A78" s="620" t="str">
        <f>IF('INFORMACIÓN GENERAL'!$H$9="","",CONCATENATE(2,'INFORMACIÓN GENERAL'!$H$9))</f>
        <v/>
      </c>
      <c r="B78" s="621">
        <v>0</v>
      </c>
      <c r="C78" s="622">
        <f>+'INFORMACIÓN GENERAL'!$C$9</f>
        <v>43100</v>
      </c>
      <c r="D78" s="641">
        <v>42198</v>
      </c>
      <c r="E78" s="642" t="s">
        <v>851</v>
      </c>
      <c r="F78" s="641">
        <f>IF((ANEXO!$G$15+ANEXO!$G$22)&gt;=0,(ANEXO!$G$15+ANEXO!$G$22),0)</f>
        <v>0</v>
      </c>
      <c r="G78" s="625">
        <v>0</v>
      </c>
      <c r="H78" s="643">
        <v>4</v>
      </c>
      <c r="I78" s="626">
        <f>+'INFORMACIÓN GENERAL'!$F$17</f>
        <v>0</v>
      </c>
    </row>
    <row r="79" spans="1:9" ht="19.5" x14ac:dyDescent="0.25">
      <c r="A79" s="620" t="str">
        <f>IF('INFORMACIÓN GENERAL'!$H$9="","",CONCATENATE(2,'INFORMACIÓN GENERAL'!$H$9))</f>
        <v/>
      </c>
      <c r="B79" s="621">
        <v>0</v>
      </c>
      <c r="C79" s="622">
        <f>+'INFORMACIÓN GENERAL'!$C$9</f>
        <v>43100</v>
      </c>
      <c r="D79" s="641">
        <v>42199</v>
      </c>
      <c r="E79" s="642" t="s">
        <v>852</v>
      </c>
      <c r="F79" s="641">
        <f>+ANEXO!E21</f>
        <v>0</v>
      </c>
      <c r="G79" s="625">
        <v>0</v>
      </c>
      <c r="H79" s="643">
        <v>4</v>
      </c>
      <c r="I79" s="626">
        <f>+'INFORMACIÓN GENERAL'!$F$17</f>
        <v>0</v>
      </c>
    </row>
    <row r="80" spans="1:9" ht="19.5" x14ac:dyDescent="0.25">
      <c r="A80" s="620" t="str">
        <f>IF('INFORMACIÓN GENERAL'!$H$9="","",CONCATENATE(2,'INFORMACIÓN GENERAL'!$H$9))</f>
        <v/>
      </c>
      <c r="B80" s="621">
        <v>0</v>
      </c>
      <c r="C80" s="622">
        <f>+'INFORMACIÓN GENERAL'!$C$9</f>
        <v>43100</v>
      </c>
      <c r="D80" s="641">
        <v>42201</v>
      </c>
      <c r="E80" s="642" t="s">
        <v>853</v>
      </c>
      <c r="F80" s="641">
        <f>-('ESTADO DEL RESULTADO INTEGRAL'!G37-'ESTADO DEL RESULTADO INTEGRAL'!G33)</f>
        <v>0</v>
      </c>
      <c r="G80" s="625">
        <v>0</v>
      </c>
      <c r="H80" s="643">
        <v>4</v>
      </c>
      <c r="I80" s="626">
        <f>+'INFORMACIÓN GENERAL'!$F$17</f>
        <v>0</v>
      </c>
    </row>
    <row r="81" spans="1:9" ht="19.5" x14ac:dyDescent="0.25">
      <c r="A81" s="620" t="str">
        <f>IF('INFORMACIÓN GENERAL'!$H$9="","",CONCATENATE(2,'INFORMACIÓN GENERAL'!$H$9))</f>
        <v/>
      </c>
      <c r="B81" s="621">
        <v>0</v>
      </c>
      <c r="C81" s="622">
        <f>+'INFORMACIÓN GENERAL'!$C$9</f>
        <v>43100</v>
      </c>
      <c r="D81" s="641">
        <v>42202</v>
      </c>
      <c r="E81" s="642" t="s">
        <v>854</v>
      </c>
      <c r="F81" s="641">
        <f>-'ESTADO DEL RESULTADO INTEGRAL'!G33</f>
        <v>0</v>
      </c>
      <c r="G81" s="625">
        <v>0</v>
      </c>
      <c r="H81" s="643">
        <v>4</v>
      </c>
      <c r="I81" s="626">
        <f>+'INFORMACIÓN GENERAL'!$F$17</f>
        <v>0</v>
      </c>
    </row>
    <row r="82" spans="1:9" ht="19.5" x14ac:dyDescent="0.25">
      <c r="A82" s="620" t="str">
        <f>IF('INFORMACIÓN GENERAL'!$H$9="","",CONCATENATE(2,'INFORMACIÓN GENERAL'!$H$9))</f>
        <v/>
      </c>
      <c r="B82" s="621">
        <v>0</v>
      </c>
      <c r="C82" s="622">
        <f>+'INFORMACIÓN GENERAL'!$C$9</f>
        <v>43100</v>
      </c>
      <c r="D82" s="641">
        <v>42203</v>
      </c>
      <c r="E82" s="642" t="s">
        <v>855</v>
      </c>
      <c r="F82" s="641">
        <f>-'ESTADO DEL RESULTADO INTEGRAL'!G40</f>
        <v>0</v>
      </c>
      <c r="G82" s="625">
        <v>0</v>
      </c>
      <c r="H82" s="643">
        <v>4</v>
      </c>
      <c r="I82" s="626">
        <f>+'INFORMACIÓN GENERAL'!$F$17</f>
        <v>0</v>
      </c>
    </row>
    <row r="83" spans="1:9" ht="19.5" x14ac:dyDescent="0.25">
      <c r="A83" s="620" t="str">
        <f>IF('INFORMACIÓN GENERAL'!$H$9="","",CONCATENATE(2,'INFORMACIÓN GENERAL'!$H$9))</f>
        <v/>
      </c>
      <c r="B83" s="621">
        <v>0</v>
      </c>
      <c r="C83" s="622">
        <f>+'INFORMACIÓN GENERAL'!$C$9</f>
        <v>43100</v>
      </c>
      <c r="D83" s="641">
        <v>42299</v>
      </c>
      <c r="E83" s="642" t="s">
        <v>856</v>
      </c>
      <c r="F83" s="641">
        <f>-'ESTADO DEL RESULTADO INTEGRAL'!G41</f>
        <v>0</v>
      </c>
      <c r="G83" s="625">
        <v>0</v>
      </c>
      <c r="H83" s="643">
        <v>4</v>
      </c>
      <c r="I83" s="626">
        <f>+'INFORMACIÓN GENERAL'!$F$17</f>
        <v>0</v>
      </c>
    </row>
    <row r="84" spans="1:9" ht="19.5" x14ac:dyDescent="0.25">
      <c r="A84" s="620" t="str">
        <f>IF('INFORMACIÓN GENERAL'!$H$9="","",CONCATENATE(2,'INFORMACIÓN GENERAL'!$H$9))</f>
        <v/>
      </c>
      <c r="B84" s="621">
        <v>0</v>
      </c>
      <c r="C84" s="622">
        <f>+'INFORMACIÓN GENERAL'!$C$9</f>
        <v>43100</v>
      </c>
      <c r="D84" s="641">
        <v>43101</v>
      </c>
      <c r="E84" s="642" t="s">
        <v>857</v>
      </c>
      <c r="F84" s="641">
        <f>-'ESTADO DEL RESULTADO INTEGRAL'!G51</f>
        <v>0</v>
      </c>
      <c r="G84" s="625">
        <v>0</v>
      </c>
      <c r="H84" s="643">
        <v>4</v>
      </c>
      <c r="I84" s="626">
        <f>+'INFORMACIÓN GENERAL'!$F$17</f>
        <v>0</v>
      </c>
    </row>
    <row r="85" spans="1:9" ht="19.5" x14ac:dyDescent="0.25">
      <c r="A85" s="620" t="str">
        <f>IF('INFORMACIÓN GENERAL'!$H$9="","",CONCATENATE(2,'INFORMACIÓN GENERAL'!$H$9))</f>
        <v/>
      </c>
      <c r="B85" s="621">
        <v>0</v>
      </c>
      <c r="C85" s="622">
        <f>+'INFORMACIÓN GENERAL'!$C$9</f>
        <v>43100</v>
      </c>
      <c r="D85" s="641">
        <v>43199</v>
      </c>
      <c r="E85" s="642" t="s">
        <v>858</v>
      </c>
      <c r="F85" s="641">
        <f>-'ESTADO DEL RESULTADO INTEGRAL'!G52</f>
        <v>0</v>
      </c>
      <c r="G85" s="625">
        <v>0</v>
      </c>
      <c r="H85" s="643">
        <v>4</v>
      </c>
      <c r="I85" s="626">
        <f>+'INFORMACIÓN GENERAL'!$F$17</f>
        <v>0</v>
      </c>
    </row>
    <row r="86" spans="1:9" ht="19.5" x14ac:dyDescent="0.25">
      <c r="A86" s="620" t="str">
        <f>IF('INFORMACIÓN GENERAL'!$H$9="","",CONCATENATE(2,'INFORMACIÓN GENERAL'!$H$9))</f>
        <v/>
      </c>
      <c r="B86" s="621">
        <v>0</v>
      </c>
      <c r="C86" s="622">
        <f>+'INFORMACIÓN GENERAL'!$C$9</f>
        <v>43100</v>
      </c>
      <c r="D86" s="641">
        <v>43201</v>
      </c>
      <c r="E86" s="642" t="s">
        <v>859</v>
      </c>
      <c r="F86" s="641">
        <f>-'ESTADO DEL RESULTADO INTEGRAL'!G47</f>
        <v>0</v>
      </c>
      <c r="G86" s="625">
        <v>0</v>
      </c>
      <c r="H86" s="643">
        <v>4</v>
      </c>
      <c r="I86" s="626">
        <f>+'INFORMACIÓN GENERAL'!$F$17</f>
        <v>0</v>
      </c>
    </row>
    <row r="87" spans="1:9" ht="19.5" x14ac:dyDescent="0.25">
      <c r="A87" s="620" t="str">
        <f>IF('INFORMACIÓN GENERAL'!$H$9="","",CONCATENATE(2,'INFORMACIÓN GENERAL'!$H$9))</f>
        <v/>
      </c>
      <c r="B87" s="621">
        <v>0</v>
      </c>
      <c r="C87" s="622">
        <f>+'INFORMACIÓN GENERAL'!$C$9</f>
        <v>43100</v>
      </c>
      <c r="D87" s="641">
        <v>43299</v>
      </c>
      <c r="E87" s="642" t="s">
        <v>860</v>
      </c>
      <c r="F87" s="641">
        <f>-'ESTADO DEL RESULTADO INTEGRAL'!G48</f>
        <v>0</v>
      </c>
      <c r="G87" s="625">
        <v>0</v>
      </c>
      <c r="H87" s="643">
        <v>4</v>
      </c>
      <c r="I87" s="626">
        <f>+'INFORMACIÓN GENERAL'!$F$17</f>
        <v>0</v>
      </c>
    </row>
    <row r="88" spans="1:9" ht="19.5" x14ac:dyDescent="0.25">
      <c r="A88" s="620" t="str">
        <f>IF('INFORMACIÓN GENERAL'!$H$9="","",CONCATENATE(2,'INFORMACIÓN GENERAL'!$H$9))</f>
        <v/>
      </c>
      <c r="B88" s="621">
        <v>0</v>
      </c>
      <c r="C88" s="622">
        <f>+'INFORMACIÓN GENERAL'!$C$9</f>
        <v>43100</v>
      </c>
      <c r="D88" s="641">
        <v>43301</v>
      </c>
      <c r="E88" s="642" t="s">
        <v>861</v>
      </c>
      <c r="F88" s="641">
        <f>-'ESTADO DEL RESULTADO INTEGRAL'!G49</f>
        <v>0</v>
      </c>
      <c r="G88" s="625">
        <v>0</v>
      </c>
      <c r="H88" s="643">
        <v>4</v>
      </c>
      <c r="I88" s="626">
        <f>+'INFORMACIÓN GENERAL'!$F$17</f>
        <v>0</v>
      </c>
    </row>
    <row r="89" spans="1:9" ht="19.5" x14ac:dyDescent="0.25">
      <c r="A89" s="620" t="str">
        <f>IF('INFORMACIÓN GENERAL'!$H$9="","",CONCATENATE(2,'INFORMACIÓN GENERAL'!$H$9))</f>
        <v/>
      </c>
      <c r="B89" s="621">
        <v>0</v>
      </c>
      <c r="C89" s="622">
        <f>+'INFORMACIÓN GENERAL'!$C$9</f>
        <v>43100</v>
      </c>
      <c r="D89" s="641">
        <v>43399</v>
      </c>
      <c r="E89" s="642" t="s">
        <v>862</v>
      </c>
      <c r="F89" s="641">
        <f>-'ESTADO DEL RESULTADO INTEGRAL'!G50</f>
        <v>0</v>
      </c>
      <c r="G89" s="625">
        <v>0</v>
      </c>
      <c r="H89" s="643">
        <v>4</v>
      </c>
      <c r="I89" s="626">
        <f>+'INFORMACIÓN GENERAL'!$F$17</f>
        <v>0</v>
      </c>
    </row>
    <row r="90" spans="1:9" x14ac:dyDescent="0.25">
      <c r="A90" s="638" t="str">
        <f>IF('INFORMACIÓN GENERAL'!$H$9="","",CONCATENATE(2,'INFORMACIÓN GENERAL'!$H$9))</f>
        <v/>
      </c>
      <c r="B90" s="639">
        <v>0</v>
      </c>
      <c r="C90" s="640">
        <f>+'INFORMACIÓN GENERAL'!$C$9</f>
        <v>43100</v>
      </c>
      <c r="D90" s="641">
        <v>43401</v>
      </c>
      <c r="E90" s="642" t="s">
        <v>863</v>
      </c>
      <c r="F90" s="641">
        <f>-(IF('ESTADO DEL RESULTADO INTEGRAL'!$G$53&lt;=0,'ESTADO DEL RESULTADO INTEGRAL'!$G$53,0))</f>
        <v>0</v>
      </c>
      <c r="G90" s="625">
        <v>0</v>
      </c>
      <c r="H90" s="643">
        <v>4</v>
      </c>
      <c r="I90" s="626">
        <f>+'INFORMACIÓN GENERAL'!$F$17</f>
        <v>0</v>
      </c>
    </row>
    <row r="91" spans="1:9" x14ac:dyDescent="0.25">
      <c r="A91" s="620" t="str">
        <f>IF('INFORMACIÓN GENERAL'!$H$9="","",CONCATENATE(2,'INFORMACIÓN GENERAL'!$H$9))</f>
        <v/>
      </c>
      <c r="B91" s="621">
        <v>0</v>
      </c>
      <c r="C91" s="622">
        <f>+'INFORMACIÓN GENERAL'!$C$9</f>
        <v>43100</v>
      </c>
      <c r="D91" s="641">
        <v>43499</v>
      </c>
      <c r="E91" s="642" t="s">
        <v>864</v>
      </c>
      <c r="F91" s="641">
        <f>-(IF('ESTADO DEL RESULTADO INTEGRAL'!$G$53&gt;0,'ESTADO DEL RESULTADO INTEGRAL'!$G$53,0))</f>
        <v>0</v>
      </c>
      <c r="G91" s="625">
        <v>0</v>
      </c>
      <c r="H91" s="643">
        <v>4</v>
      </c>
      <c r="I91" s="626">
        <f>+'INFORMACIÓN GENERAL'!$F$17</f>
        <v>0</v>
      </c>
    </row>
    <row r="92" spans="1:9" ht="19.5" x14ac:dyDescent="0.25">
      <c r="A92" s="620" t="str">
        <f>IF('INFORMACIÓN GENERAL'!$H$9="","",CONCATENATE(2,'INFORMACIÓN GENERAL'!$H$9))</f>
        <v/>
      </c>
      <c r="B92" s="621">
        <v>0</v>
      </c>
      <c r="C92" s="622">
        <f>+'INFORMACIÓN GENERAL'!$C$9</f>
        <v>43100</v>
      </c>
      <c r="D92" s="641">
        <v>44101</v>
      </c>
      <c r="E92" s="642" t="s">
        <v>865</v>
      </c>
      <c r="F92" s="641">
        <f>-IF(SUM('ESTADO DEL RESULTADO INTEGRAL'!$G$63:$G$65)&lt;0,SUM('ESTADO DEL RESULTADO INTEGRAL'!$G$63:$G$65),0)</f>
        <v>0</v>
      </c>
      <c r="G92" s="625">
        <v>0</v>
      </c>
      <c r="H92" s="643">
        <v>4</v>
      </c>
      <c r="I92" s="626">
        <f>+'INFORMACIÓN GENERAL'!$F$17</f>
        <v>0</v>
      </c>
    </row>
    <row r="93" spans="1:9" ht="19.5" x14ac:dyDescent="0.25">
      <c r="A93" s="620" t="str">
        <f>IF('INFORMACIÓN GENERAL'!$H$9="","",CONCATENATE(2,'INFORMACIÓN GENERAL'!$H$9))</f>
        <v/>
      </c>
      <c r="B93" s="621">
        <v>0</v>
      </c>
      <c r="C93" s="622">
        <f>+'INFORMACIÓN GENERAL'!$C$9</f>
        <v>43100</v>
      </c>
      <c r="D93" s="641">
        <v>44199</v>
      </c>
      <c r="E93" s="642" t="s">
        <v>866</v>
      </c>
      <c r="F93" s="641">
        <f>-IF(SUM('ESTADO DEL RESULTADO INTEGRAL'!$G$63:$G$65)&gt;=0,SUM('ESTADO DEL RESULTADO INTEGRAL'!$G$63:$G$65),0)</f>
        <v>0</v>
      </c>
      <c r="G93" s="625">
        <v>0</v>
      </c>
      <c r="H93" s="643">
        <v>4</v>
      </c>
      <c r="I93" s="626">
        <f>+'INFORMACIÓN GENERAL'!$F$17</f>
        <v>0</v>
      </c>
    </row>
    <row r="94" spans="1:9" ht="19.5" x14ac:dyDescent="0.25">
      <c r="A94" s="620" t="str">
        <f>IF('INFORMACIÓN GENERAL'!$H$9="","",CONCATENATE(2,'INFORMACIÓN GENERAL'!$H$9))</f>
        <v/>
      </c>
      <c r="B94" s="621">
        <v>0</v>
      </c>
      <c r="C94" s="622">
        <f>+'INFORMACIÓN GENERAL'!$C$9</f>
        <v>43100</v>
      </c>
      <c r="D94" s="641">
        <v>45101</v>
      </c>
      <c r="E94" s="642" t="s">
        <v>867</v>
      </c>
      <c r="F94" s="641">
        <v>0</v>
      </c>
      <c r="G94" s="625">
        <v>0</v>
      </c>
      <c r="H94" s="643">
        <v>4</v>
      </c>
      <c r="I94" s="626">
        <f>+'INFORMACIÓN GENERAL'!$F$17</f>
        <v>0</v>
      </c>
    </row>
    <row r="95" spans="1:9" ht="19.5" x14ac:dyDescent="0.25">
      <c r="A95" s="620" t="str">
        <f>IF('INFORMACIÓN GENERAL'!$H$9="","",CONCATENATE(2,'INFORMACIÓN GENERAL'!$H$9))</f>
        <v/>
      </c>
      <c r="B95" s="621">
        <v>0</v>
      </c>
      <c r="C95" s="622">
        <f>+'INFORMACIÓN GENERAL'!$C$9</f>
        <v>43100</v>
      </c>
      <c r="D95" s="641">
        <v>45199</v>
      </c>
      <c r="E95" s="642" t="s">
        <v>868</v>
      </c>
      <c r="F95" s="641">
        <v>0</v>
      </c>
      <c r="G95" s="625">
        <v>0</v>
      </c>
      <c r="H95" s="643">
        <v>4</v>
      </c>
      <c r="I95" s="626">
        <f>+'INFORMACIÓN GENERAL'!$F$17</f>
        <v>0</v>
      </c>
    </row>
    <row r="96" spans="1:9" ht="19.5" x14ac:dyDescent="0.25">
      <c r="A96" s="620" t="str">
        <f>IF('INFORMACIÓN GENERAL'!$H$9="","",CONCATENATE(2,'INFORMACIÓN GENERAL'!$H$9))</f>
        <v/>
      </c>
      <c r="B96" s="621">
        <v>0</v>
      </c>
      <c r="C96" s="622">
        <f>+'INFORMACIÓN GENERAL'!$C$9</f>
        <v>43100</v>
      </c>
      <c r="D96" s="641">
        <v>46101</v>
      </c>
      <c r="E96" s="642" t="s">
        <v>869</v>
      </c>
      <c r="F96" s="641">
        <f>-'ESTADO DEL RESULTADO INTEGRAL'!G58</f>
        <v>0</v>
      </c>
      <c r="G96" s="625">
        <v>0</v>
      </c>
      <c r="H96" s="643">
        <v>4</v>
      </c>
      <c r="I96" s="626">
        <f>+'INFORMACIÓN GENERAL'!$F$17</f>
        <v>0</v>
      </c>
    </row>
  </sheetData>
  <sheetProtection algorithmName="SHA-512" hashValue="BrvNGK5MOAmWl8MKzx0YGdw49wPR2iR3BALRE+9DU6KOhMooX+Dbm9zha5yoAtHY1xBNEmtk7OefQd2D3Pu8cQ==" saltValue="JdKCZBKuOfzi5psiyTH6Aw=="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topLeftCell="A59" workbookViewId="0">
      <selection sqref="A1:XFD58"/>
    </sheetView>
  </sheetViews>
  <sheetFormatPr baseColWidth="10" defaultRowHeight="15" x14ac:dyDescent="0.25"/>
  <cols>
    <col min="2" max="2" width="48.7109375" bestFit="1" customWidth="1"/>
    <col min="3" max="3" width="4.7109375" bestFit="1" customWidth="1"/>
    <col min="4" max="4" width="27.140625" bestFit="1" customWidth="1"/>
  </cols>
  <sheetData>
    <row r="1" spans="1:4" hidden="1" x14ac:dyDescent="0.25">
      <c r="A1" s="645"/>
      <c r="B1" s="646" t="s">
        <v>870</v>
      </c>
      <c r="C1" s="647"/>
      <c r="D1" s="648" t="s">
        <v>871</v>
      </c>
    </row>
    <row r="2" spans="1:4" hidden="1" x14ac:dyDescent="0.25">
      <c r="A2" s="645"/>
      <c r="B2" s="649" t="s">
        <v>872</v>
      </c>
      <c r="C2" s="650"/>
      <c r="D2" s="651">
        <f>+'INFORMACIÓN GENERAL'!$C$9</f>
        <v>43100</v>
      </c>
    </row>
    <row r="3" spans="1:4" hidden="1" x14ac:dyDescent="0.25">
      <c r="A3" s="645"/>
      <c r="B3" s="646" t="s">
        <v>873</v>
      </c>
      <c r="C3" s="647"/>
      <c r="D3" s="648"/>
    </row>
    <row r="4" spans="1:4" hidden="1" x14ac:dyDescent="0.25">
      <c r="A4" s="645"/>
      <c r="B4" s="646" t="s">
        <v>874</v>
      </c>
      <c r="C4" s="647"/>
      <c r="D4" s="652">
        <f>+'INFORMACIÓN GENERAL'!$F$17</f>
        <v>0</v>
      </c>
    </row>
    <row r="5" spans="1:4" hidden="1" x14ac:dyDescent="0.25">
      <c r="A5" s="645"/>
      <c r="B5" s="646" t="s">
        <v>875</v>
      </c>
      <c r="C5" s="647"/>
      <c r="D5" s="653"/>
    </row>
    <row r="6" spans="1:4" hidden="1" x14ac:dyDescent="0.25">
      <c r="A6" s="645"/>
      <c r="B6" s="649" t="s">
        <v>876</v>
      </c>
      <c r="C6" s="650"/>
      <c r="D6" s="654"/>
    </row>
    <row r="7" spans="1:4" hidden="1" x14ac:dyDescent="0.25">
      <c r="A7" s="645"/>
      <c r="B7" s="649" t="s">
        <v>877</v>
      </c>
      <c r="C7" s="650"/>
      <c r="D7" s="654"/>
    </row>
    <row r="8" spans="1:4" hidden="1" x14ac:dyDescent="0.25">
      <c r="A8" s="645"/>
      <c r="B8" s="649" t="s">
        <v>878</v>
      </c>
      <c r="C8" s="650"/>
      <c r="D8" s="654"/>
    </row>
    <row r="9" spans="1:4" hidden="1" x14ac:dyDescent="0.25">
      <c r="A9" s="645"/>
      <c r="B9" s="649" t="s">
        <v>879</v>
      </c>
      <c r="C9" s="650"/>
      <c r="D9" s="654"/>
    </row>
    <row r="10" spans="1:4" hidden="1" x14ac:dyDescent="0.25">
      <c r="A10" s="645"/>
      <c r="B10" s="649" t="s">
        <v>880</v>
      </c>
      <c r="C10" s="650"/>
      <c r="D10" s="654"/>
    </row>
    <row r="11" spans="1:4" hidden="1" x14ac:dyDescent="0.25">
      <c r="A11" s="645"/>
      <c r="B11" s="649" t="s">
        <v>881</v>
      </c>
      <c r="C11" s="650"/>
      <c r="D11" s="654"/>
    </row>
    <row r="12" spans="1:4" hidden="1" x14ac:dyDescent="0.25">
      <c r="A12" s="645"/>
      <c r="B12" s="649" t="s">
        <v>882</v>
      </c>
      <c r="C12" s="650"/>
      <c r="D12" s="654"/>
    </row>
    <row r="13" spans="1:4" hidden="1" x14ac:dyDescent="0.25">
      <c r="A13" s="645"/>
      <c r="B13" s="649" t="s">
        <v>883</v>
      </c>
      <c r="C13" s="650"/>
      <c r="D13" s="654"/>
    </row>
    <row r="14" spans="1:4" hidden="1" x14ac:dyDescent="0.25">
      <c r="A14" s="645"/>
      <c r="B14" s="649" t="s">
        <v>884</v>
      </c>
      <c r="C14" s="650"/>
      <c r="D14" s="654"/>
    </row>
    <row r="15" spans="1:4" hidden="1" x14ac:dyDescent="0.25">
      <c r="A15" s="645"/>
      <c r="B15" s="649" t="s">
        <v>885</v>
      </c>
      <c r="C15" s="650"/>
      <c r="D15" s="654"/>
    </row>
    <row r="16" spans="1:4" hidden="1" x14ac:dyDescent="0.25">
      <c r="A16" s="645"/>
      <c r="B16" s="649" t="s">
        <v>886</v>
      </c>
      <c r="C16" s="650"/>
      <c r="D16" s="654"/>
    </row>
    <row r="17" spans="1:4" hidden="1" x14ac:dyDescent="0.25">
      <c r="A17" s="645"/>
      <c r="B17" s="649" t="s">
        <v>887</v>
      </c>
      <c r="C17" s="650"/>
      <c r="D17" s="654"/>
    </row>
    <row r="18" spans="1:4" hidden="1" x14ac:dyDescent="0.25">
      <c r="A18" s="645"/>
      <c r="B18" s="649" t="s">
        <v>888</v>
      </c>
      <c r="C18" s="650"/>
      <c r="D18" s="654"/>
    </row>
    <row r="19" spans="1:4" hidden="1" x14ac:dyDescent="0.25">
      <c r="A19" s="645"/>
      <c r="B19" s="649" t="s">
        <v>889</v>
      </c>
      <c r="C19" s="650"/>
      <c r="D19" s="654"/>
    </row>
    <row r="20" spans="1:4" hidden="1" x14ac:dyDescent="0.25">
      <c r="A20" s="645"/>
      <c r="B20" s="649" t="s">
        <v>890</v>
      </c>
      <c r="C20" s="650"/>
      <c r="D20" s="654"/>
    </row>
    <row r="21" spans="1:4" hidden="1" x14ac:dyDescent="0.25">
      <c r="A21" s="645"/>
      <c r="B21" s="649" t="s">
        <v>891</v>
      </c>
      <c r="C21" s="650"/>
      <c r="D21" s="654"/>
    </row>
    <row r="22" spans="1:4" hidden="1" x14ac:dyDescent="0.25">
      <c r="A22" s="645"/>
      <c r="B22" s="649" t="s">
        <v>892</v>
      </c>
      <c r="C22" s="650"/>
      <c r="D22" s="654"/>
    </row>
    <row r="23" spans="1:4" hidden="1" x14ac:dyDescent="0.25">
      <c r="A23" s="645"/>
      <c r="B23" s="649" t="s">
        <v>893</v>
      </c>
      <c r="C23" s="650"/>
      <c r="D23" s="654"/>
    </row>
    <row r="24" spans="1:4" hidden="1" x14ac:dyDescent="0.25">
      <c r="A24" s="645"/>
      <c r="B24" s="649" t="s">
        <v>894</v>
      </c>
      <c r="C24" s="650"/>
      <c r="D24" s="654"/>
    </row>
    <row r="25" spans="1:4" hidden="1" x14ac:dyDescent="0.25">
      <c r="A25" s="645"/>
      <c r="B25" s="649" t="s">
        <v>895</v>
      </c>
      <c r="C25" s="650"/>
      <c r="D25" s="654"/>
    </row>
    <row r="26" spans="1:4" hidden="1" x14ac:dyDescent="0.25">
      <c r="A26" s="645"/>
      <c r="B26" s="649" t="s">
        <v>896</v>
      </c>
      <c r="C26" s="650"/>
      <c r="D26" s="654"/>
    </row>
    <row r="27" spans="1:4" hidden="1" x14ac:dyDescent="0.25">
      <c r="A27" s="645"/>
      <c r="B27" s="649" t="s">
        <v>897</v>
      </c>
      <c r="C27" s="650"/>
      <c r="D27" s="654"/>
    </row>
    <row r="28" spans="1:4" hidden="1" x14ac:dyDescent="0.25">
      <c r="A28" s="645"/>
      <c r="B28" s="649" t="s">
        <v>898</v>
      </c>
      <c r="C28" s="650"/>
      <c r="D28" s="654"/>
    </row>
    <row r="29" spans="1:4" hidden="1" x14ac:dyDescent="0.25">
      <c r="A29" s="645"/>
      <c r="B29" s="649" t="s">
        <v>899</v>
      </c>
      <c r="C29" s="650"/>
      <c r="D29" s="654"/>
    </row>
    <row r="30" spans="1:4" hidden="1" x14ac:dyDescent="0.25">
      <c r="A30" s="645"/>
      <c r="B30" s="649" t="s">
        <v>900</v>
      </c>
      <c r="C30" s="650"/>
      <c r="D30" s="654"/>
    </row>
    <row r="31" spans="1:4" hidden="1" x14ac:dyDescent="0.25">
      <c r="A31" s="645"/>
      <c r="B31" s="649" t="s">
        <v>901</v>
      </c>
      <c r="C31" s="650"/>
      <c r="D31" s="654"/>
    </row>
    <row r="32" spans="1:4" hidden="1" x14ac:dyDescent="0.25">
      <c r="A32" s="645"/>
      <c r="B32" s="649" t="s">
        <v>902</v>
      </c>
      <c r="C32" s="650"/>
      <c r="D32" s="654"/>
    </row>
    <row r="33" spans="1:4" hidden="1" x14ac:dyDescent="0.25">
      <c r="A33" s="645"/>
      <c r="B33" s="649" t="s">
        <v>903</v>
      </c>
      <c r="C33" s="650"/>
      <c r="D33" s="654"/>
    </row>
    <row r="34" spans="1:4" hidden="1" x14ac:dyDescent="0.25">
      <c r="A34" s="645"/>
      <c r="B34" s="649" t="s">
        <v>904</v>
      </c>
      <c r="C34" s="650"/>
      <c r="D34" s="654"/>
    </row>
    <row r="35" spans="1:4" hidden="1" x14ac:dyDescent="0.25">
      <c r="A35" s="645"/>
      <c r="B35" s="649" t="s">
        <v>905</v>
      </c>
      <c r="C35" s="650"/>
      <c r="D35" s="654"/>
    </row>
    <row r="36" spans="1:4" hidden="1" x14ac:dyDescent="0.25">
      <c r="A36" s="645"/>
      <c r="B36" s="649" t="s">
        <v>906</v>
      </c>
      <c r="C36" s="650"/>
      <c r="D36" s="654"/>
    </row>
    <row r="37" spans="1:4" hidden="1" x14ac:dyDescent="0.25">
      <c r="A37" s="645"/>
      <c r="B37" s="649" t="s">
        <v>907</v>
      </c>
      <c r="C37" s="650"/>
      <c r="D37" s="654"/>
    </row>
    <row r="38" spans="1:4" hidden="1" x14ac:dyDescent="0.25">
      <c r="A38" s="645"/>
      <c r="B38" s="649" t="s">
        <v>908</v>
      </c>
      <c r="C38" s="650"/>
      <c r="D38" s="654"/>
    </row>
    <row r="39" spans="1:4" hidden="1" x14ac:dyDescent="0.25">
      <c r="A39" s="645"/>
      <c r="B39" s="649" t="s">
        <v>909</v>
      </c>
      <c r="C39" s="650"/>
      <c r="D39" s="654"/>
    </row>
    <row r="40" spans="1:4" hidden="1" x14ac:dyDescent="0.25">
      <c r="A40" s="645"/>
      <c r="B40" s="649" t="s">
        <v>910</v>
      </c>
      <c r="C40" s="650"/>
      <c r="D40" s="654"/>
    </row>
    <row r="41" spans="1:4" hidden="1" x14ac:dyDescent="0.25">
      <c r="A41" s="645"/>
      <c r="B41" s="649" t="s">
        <v>911</v>
      </c>
      <c r="C41" s="650"/>
      <c r="D41" s="654"/>
    </row>
    <row r="42" spans="1:4" hidden="1" x14ac:dyDescent="0.25">
      <c r="A42" s="645"/>
      <c r="B42" s="649" t="s">
        <v>912</v>
      </c>
      <c r="C42" s="650"/>
      <c r="D42" s="654"/>
    </row>
    <row r="43" spans="1:4" hidden="1" x14ac:dyDescent="0.25">
      <c r="A43" s="645"/>
      <c r="B43" s="649" t="s">
        <v>913</v>
      </c>
      <c r="C43" s="650"/>
      <c r="D43" s="654"/>
    </row>
    <row r="44" spans="1:4" hidden="1" x14ac:dyDescent="0.25">
      <c r="A44" s="645"/>
      <c r="B44" s="649" t="s">
        <v>914</v>
      </c>
      <c r="C44" s="650"/>
      <c r="D44" s="654"/>
    </row>
    <row r="45" spans="1:4" hidden="1" x14ac:dyDescent="0.25">
      <c r="A45" s="645"/>
      <c r="B45" s="649" t="s">
        <v>915</v>
      </c>
      <c r="C45" s="650"/>
      <c r="D45" s="654"/>
    </row>
    <row r="46" spans="1:4" hidden="1" x14ac:dyDescent="0.25">
      <c r="A46" s="645"/>
      <c r="B46" s="649" t="s">
        <v>916</v>
      </c>
      <c r="C46" s="650"/>
      <c r="D46" s="654"/>
    </row>
    <row r="47" spans="1:4" hidden="1" x14ac:dyDescent="0.25">
      <c r="A47" s="645"/>
      <c r="B47" s="649" t="s">
        <v>917</v>
      </c>
      <c r="C47" s="650"/>
      <c r="D47" s="654"/>
    </row>
    <row r="48" spans="1:4" hidden="1" x14ac:dyDescent="0.25">
      <c r="A48" s="645"/>
      <c r="B48" s="649" t="s">
        <v>918</v>
      </c>
      <c r="C48" s="650"/>
      <c r="D48" s="654"/>
    </row>
    <row r="49" spans="1:4" hidden="1" x14ac:dyDescent="0.25">
      <c r="A49" s="645"/>
      <c r="B49" s="649" t="s">
        <v>919</v>
      </c>
      <c r="C49" s="650"/>
      <c r="D49" s="654"/>
    </row>
    <row r="50" spans="1:4" hidden="1" x14ac:dyDescent="0.25">
      <c r="A50" s="645"/>
      <c r="B50" s="649" t="s">
        <v>920</v>
      </c>
      <c r="C50" s="650"/>
      <c r="D50" s="654"/>
    </row>
    <row r="51" spans="1:4" hidden="1" x14ac:dyDescent="0.25">
      <c r="A51" s="645"/>
      <c r="B51" s="649" t="s">
        <v>921</v>
      </c>
      <c r="C51" s="650"/>
      <c r="D51" s="654"/>
    </row>
    <row r="52" spans="1:4" hidden="1" x14ac:dyDescent="0.25">
      <c r="A52" s="645"/>
      <c r="B52" s="649" t="s">
        <v>922</v>
      </c>
      <c r="C52" s="650"/>
      <c r="D52" s="654"/>
    </row>
    <row r="53" spans="1:4" hidden="1" x14ac:dyDescent="0.25">
      <c r="A53" s="645"/>
      <c r="B53" s="649" t="s">
        <v>923</v>
      </c>
      <c r="C53" s="650"/>
      <c r="D53" s="654"/>
    </row>
    <row r="54" spans="1:4" hidden="1" x14ac:dyDescent="0.25">
      <c r="A54" s="645"/>
      <c r="B54" s="649" t="s">
        <v>924</v>
      </c>
      <c r="C54" s="650"/>
      <c r="D54" s="654"/>
    </row>
    <row r="55" spans="1:4" hidden="1" x14ac:dyDescent="0.25">
      <c r="A55" s="645"/>
      <c r="B55" s="649" t="s">
        <v>925</v>
      </c>
      <c r="C55" s="650"/>
      <c r="D55" s="654"/>
    </row>
    <row r="56" spans="1:4" hidden="1" x14ac:dyDescent="0.25">
      <c r="A56" s="645"/>
      <c r="B56" s="649" t="s">
        <v>926</v>
      </c>
      <c r="C56" s="650"/>
      <c r="D56" s="654"/>
    </row>
    <row r="57" spans="1:4" hidden="1" x14ac:dyDescent="0.25">
      <c r="A57" s="645"/>
      <c r="B57" s="649" t="s">
        <v>927</v>
      </c>
      <c r="C57" s="650"/>
      <c r="D57" s="654"/>
    </row>
    <row r="58" spans="1:4" hidden="1" x14ac:dyDescent="0.25">
      <c r="A58" s="645"/>
      <c r="B58" s="649" t="s">
        <v>928</v>
      </c>
      <c r="C58" s="650"/>
      <c r="D58" s="654"/>
    </row>
    <row r="59" spans="1:4" x14ac:dyDescent="0.25">
      <c r="A59" s="655" t="s">
        <v>929</v>
      </c>
      <c r="B59" s="656" t="s">
        <v>871</v>
      </c>
      <c r="C59" s="657"/>
      <c r="D59" s="648" t="s">
        <v>930</v>
      </c>
    </row>
    <row r="60" spans="1:4" x14ac:dyDescent="0.25">
      <c r="A60" s="658" t="s">
        <v>931</v>
      </c>
      <c r="B60" s="659" t="s">
        <v>932</v>
      </c>
      <c r="C60" s="660">
        <f>+'DETALLE DEL ACTIVO'!$F$21+'DETALLE DEL ACTIVO'!$F$32</f>
        <v>0</v>
      </c>
      <c r="D60" s="661">
        <f t="shared" ref="D60:D96" si="0">IF(SUMIF($A$60:$A$96,A60,$C$60:$C$96)=0,0,+C60/SUMIF($A$60:$A$96,A60,$C$60:$C$96))</f>
        <v>0</v>
      </c>
    </row>
    <row r="61" spans="1:4" x14ac:dyDescent="0.25">
      <c r="A61" s="658" t="s">
        <v>933</v>
      </c>
      <c r="B61" s="659" t="s">
        <v>934</v>
      </c>
      <c r="C61" s="660">
        <f>+'DETALLE DEL ACTIVO'!$D$21+'DETALLE DEL ACTIVO'!$D$32</f>
        <v>0</v>
      </c>
      <c r="D61" s="661">
        <f t="shared" si="0"/>
        <v>0</v>
      </c>
    </row>
    <row r="62" spans="1:4" x14ac:dyDescent="0.25">
      <c r="A62" s="658" t="s">
        <v>931</v>
      </c>
      <c r="B62" s="659" t="s">
        <v>935</v>
      </c>
      <c r="C62" s="660">
        <f>+'DETALLE DEL ACTIVO'!$F$30-'DETALLE DEL ACTIVO'!$F$28-'DETALLE DEL ACTIVO'!$F$21+'DETALLE DEL ACTIVO'!$F$37-'DETALLE DEL ACTIVO'!$F$35-'DETALLE DEL ACTIVO'!$F$32</f>
        <v>0</v>
      </c>
      <c r="D62" s="661">
        <f t="shared" si="0"/>
        <v>0</v>
      </c>
    </row>
    <row r="63" spans="1:4" ht="15.75" thickBot="1" x14ac:dyDescent="0.3">
      <c r="A63" s="658" t="s">
        <v>933</v>
      </c>
      <c r="B63" s="659" t="s">
        <v>936</v>
      </c>
      <c r="C63" s="660">
        <f>+'DETALLE DEL ACTIVO'!$D$30-'DETALLE DEL ACTIVO'!$D$28-'DETALLE DEL ACTIVO'!$D$21+'DETALLE DEL ACTIVO'!$D$37-'DETALLE DEL ACTIVO'!$D$35-'DETALLE DEL ACTIVO'!$D$32</f>
        <v>0</v>
      </c>
      <c r="D63" s="661">
        <f t="shared" si="0"/>
        <v>0</v>
      </c>
    </row>
    <row r="64" spans="1:4" x14ac:dyDescent="0.25">
      <c r="A64" s="662" t="s">
        <v>937</v>
      </c>
      <c r="B64" s="663" t="s">
        <v>938</v>
      </c>
      <c r="C64" s="664">
        <f>+'DETALLE DEL ACTIVO'!$F$40</f>
        <v>0</v>
      </c>
      <c r="D64" s="665">
        <f t="shared" si="0"/>
        <v>0</v>
      </c>
    </row>
    <row r="65" spans="1:4" x14ac:dyDescent="0.25">
      <c r="A65" s="666" t="s">
        <v>939</v>
      </c>
      <c r="B65" s="667" t="s">
        <v>940</v>
      </c>
      <c r="C65" s="668">
        <f>+'DETALLE DEL ACTIVO'!$D$40</f>
        <v>0</v>
      </c>
      <c r="D65" s="669">
        <f t="shared" si="0"/>
        <v>0</v>
      </c>
    </row>
    <row r="66" spans="1:4" x14ac:dyDescent="0.25">
      <c r="A66" s="666"/>
      <c r="B66" s="667"/>
      <c r="C66" s="668"/>
      <c r="D66" s="669"/>
    </row>
    <row r="67" spans="1:4" x14ac:dyDescent="0.25">
      <c r="A67" s="666"/>
      <c r="B67" s="667"/>
      <c r="C67" s="668"/>
      <c r="D67" s="669"/>
    </row>
    <row r="68" spans="1:4" x14ac:dyDescent="0.25">
      <c r="A68" s="666" t="s">
        <v>937</v>
      </c>
      <c r="B68" s="667" t="s">
        <v>941</v>
      </c>
      <c r="C68" s="668">
        <f>+'DETALLE DEL ACTIVO'!$F$45-'DETALLE DEL ACTIVO'!$F$44-'DETALLE DEL ACTIVO'!$F$40</f>
        <v>0</v>
      </c>
      <c r="D68" s="669">
        <f t="shared" si="0"/>
        <v>0</v>
      </c>
    </row>
    <row r="69" spans="1:4" ht="15.75" thickBot="1" x14ac:dyDescent="0.3">
      <c r="A69" s="670" t="s">
        <v>939</v>
      </c>
      <c r="B69" s="671" t="s">
        <v>942</v>
      </c>
      <c r="C69" s="672">
        <f>+'DETALLE DEL ACTIVO'!$D$45-'DETALLE DEL ACTIVO'!$D$44-'DETALLE DEL ACTIVO'!$D$40</f>
        <v>0</v>
      </c>
      <c r="D69" s="673">
        <f t="shared" si="0"/>
        <v>0</v>
      </c>
    </row>
    <row r="70" spans="1:4" x14ac:dyDescent="0.25">
      <c r="A70" s="658" t="s">
        <v>943</v>
      </c>
      <c r="B70" s="659" t="s">
        <v>944</v>
      </c>
      <c r="C70" s="660">
        <f>+'DETALLE DEL ACTIVO'!$F$28+'DETALLE DEL ACTIVO'!$F$35</f>
        <v>0</v>
      </c>
      <c r="D70" s="661">
        <f t="shared" si="0"/>
        <v>0</v>
      </c>
    </row>
    <row r="71" spans="1:4" x14ac:dyDescent="0.25">
      <c r="A71" s="658" t="s">
        <v>943</v>
      </c>
      <c r="B71" s="659" t="s">
        <v>945</v>
      </c>
      <c r="C71" s="660">
        <f>+'DETALLE DEL ACTIVO'!$D$28+'DETALLE DEL ACTIVO'!$D$35</f>
        <v>0</v>
      </c>
      <c r="D71" s="661">
        <f t="shared" si="0"/>
        <v>0</v>
      </c>
    </row>
    <row r="72" spans="1:4" x14ac:dyDescent="0.25">
      <c r="A72" s="658" t="s">
        <v>946</v>
      </c>
      <c r="B72" s="659" t="s">
        <v>947</v>
      </c>
      <c r="C72" s="660">
        <f>+'DETALLE DEL ACTIVO'!$F$44</f>
        <v>0</v>
      </c>
      <c r="D72" s="661">
        <f t="shared" si="0"/>
        <v>0</v>
      </c>
    </row>
    <row r="73" spans="1:4" x14ac:dyDescent="0.25">
      <c r="A73" s="658" t="s">
        <v>946</v>
      </c>
      <c r="B73" s="659" t="s">
        <v>948</v>
      </c>
      <c r="C73" s="660">
        <f>+'DETALLE DEL ACTIVO'!$D$44</f>
        <v>0</v>
      </c>
      <c r="D73" s="661">
        <f t="shared" si="0"/>
        <v>0</v>
      </c>
    </row>
    <row r="74" spans="1:4" x14ac:dyDescent="0.25">
      <c r="A74" s="658" t="s">
        <v>949</v>
      </c>
      <c r="B74" s="659" t="s">
        <v>950</v>
      </c>
      <c r="C74" s="660">
        <f>+'DETALLE DEL ACTIVO'!$F$48</f>
        <v>0</v>
      </c>
      <c r="D74" s="661">
        <f t="shared" si="0"/>
        <v>0</v>
      </c>
    </row>
    <row r="75" spans="1:4" x14ac:dyDescent="0.25">
      <c r="A75" s="658" t="s">
        <v>951</v>
      </c>
      <c r="B75" s="659" t="s">
        <v>952</v>
      </c>
      <c r="C75" s="660">
        <f>+'DETALLE DEL ACTIVO'!$D$48</f>
        <v>0</v>
      </c>
      <c r="D75" s="661">
        <f t="shared" si="0"/>
        <v>0</v>
      </c>
    </row>
    <row r="76" spans="1:4" x14ac:dyDescent="0.25">
      <c r="A76" s="658" t="s">
        <v>949</v>
      </c>
      <c r="B76" s="659" t="s">
        <v>953</v>
      </c>
      <c r="C76" s="660">
        <f>+'DETALLE DEL ACTIVO'!$F$47</f>
        <v>0</v>
      </c>
      <c r="D76" s="661">
        <f t="shared" si="0"/>
        <v>0</v>
      </c>
    </row>
    <row r="77" spans="1:4" x14ac:dyDescent="0.25">
      <c r="A77" s="658" t="s">
        <v>951</v>
      </c>
      <c r="B77" s="659" t="s">
        <v>954</v>
      </c>
      <c r="C77" s="660">
        <f>+'DETALLE DEL ACTIVO'!$D$47</f>
        <v>0</v>
      </c>
      <c r="D77" s="661">
        <f t="shared" si="0"/>
        <v>0</v>
      </c>
    </row>
    <row r="78" spans="1:4" x14ac:dyDescent="0.25">
      <c r="A78" s="674" t="s">
        <v>949</v>
      </c>
      <c r="B78" s="659" t="s">
        <v>955</v>
      </c>
      <c r="C78" s="660">
        <f>+'CUADRO PROP. PLANTA Y EQ.'!N27</f>
        <v>0</v>
      </c>
      <c r="D78" s="661">
        <f t="shared" si="0"/>
        <v>0</v>
      </c>
    </row>
    <row r="79" spans="1:4" x14ac:dyDescent="0.25">
      <c r="A79" s="674" t="s">
        <v>949</v>
      </c>
      <c r="B79" s="659" t="s">
        <v>956</v>
      </c>
      <c r="C79" s="660">
        <f>+'DETALLE DEL ACTIVO'!$F$49</f>
        <v>0</v>
      </c>
      <c r="D79" s="661">
        <f t="shared" si="0"/>
        <v>0</v>
      </c>
    </row>
    <row r="80" spans="1:4" x14ac:dyDescent="0.25">
      <c r="A80" s="674" t="s">
        <v>951</v>
      </c>
      <c r="B80" s="659" t="s">
        <v>957</v>
      </c>
      <c r="C80" s="660">
        <f>+'DETALLE DEL ACTIVO'!$D$49</f>
        <v>0</v>
      </c>
      <c r="D80" s="661">
        <f t="shared" si="0"/>
        <v>0</v>
      </c>
    </row>
    <row r="81" spans="1:4" x14ac:dyDescent="0.25">
      <c r="A81" s="675" t="s">
        <v>958</v>
      </c>
      <c r="B81" s="676" t="s">
        <v>959</v>
      </c>
      <c r="C81" s="677">
        <f>+'DETALLE DEL PASIVO'!$F$8+'DETALLE DEL PASIVO'!$F$17</f>
        <v>0</v>
      </c>
      <c r="D81" s="678">
        <f t="shared" si="0"/>
        <v>0</v>
      </c>
    </row>
    <row r="82" spans="1:4" x14ac:dyDescent="0.25">
      <c r="A82" s="674" t="s">
        <v>960</v>
      </c>
      <c r="B82" s="659" t="s">
        <v>961</v>
      </c>
      <c r="C82" s="660">
        <f>+'DETALLE DEL PASIVO'!$D$8+'DETALLE DEL PASIVO'!$D$17</f>
        <v>0</v>
      </c>
      <c r="D82" s="661">
        <f t="shared" si="0"/>
        <v>0</v>
      </c>
    </row>
    <row r="83" spans="1:4" x14ac:dyDescent="0.25">
      <c r="A83" s="674" t="s">
        <v>958</v>
      </c>
      <c r="B83" s="659" t="s">
        <v>962</v>
      </c>
      <c r="C83" s="660">
        <f>+'DETALLE DEL PASIVO'!$F$15-'DETALLE DEL PASIVO'!$F$13-'DETALLE DEL PASIVO'!$F$8+'DETALLE DEL PASIVO'!$F$22-'DETALLE DEL PASIVO'!$F$20-'DETALLE DEL PASIVO'!$F$17</f>
        <v>0</v>
      </c>
      <c r="D83" s="661">
        <f t="shared" si="0"/>
        <v>0</v>
      </c>
    </row>
    <row r="84" spans="1:4" ht="15.75" thickBot="1" x14ac:dyDescent="0.3">
      <c r="A84" s="674" t="s">
        <v>960</v>
      </c>
      <c r="B84" s="659" t="s">
        <v>963</v>
      </c>
      <c r="C84" s="660">
        <f>+'DETALLE DEL PASIVO'!$D$15-'DETALLE DEL PASIVO'!$D$13-'DETALLE DEL PASIVO'!$D$8+'DETALLE DEL PASIVO'!$D$22-'DETALLE DEL PASIVO'!$D$20-'DETALLE DEL PASIVO'!$D$17</f>
        <v>0</v>
      </c>
      <c r="D84" s="661">
        <f t="shared" si="0"/>
        <v>0</v>
      </c>
    </row>
    <row r="85" spans="1:4" x14ac:dyDescent="0.25">
      <c r="A85" s="679" t="s">
        <v>964</v>
      </c>
      <c r="B85" s="663" t="s">
        <v>965</v>
      </c>
      <c r="C85" s="664">
        <f>+'DETALLE DEL PASIVO'!$F$25</f>
        <v>0</v>
      </c>
      <c r="D85" s="665">
        <f t="shared" si="0"/>
        <v>0</v>
      </c>
    </row>
    <row r="86" spans="1:4" x14ac:dyDescent="0.25">
      <c r="A86" s="666" t="s">
        <v>964</v>
      </c>
      <c r="B86" s="667" t="s">
        <v>966</v>
      </c>
      <c r="C86" s="668">
        <f>+'DETALLE DEL PASIVO'!$D$25</f>
        <v>0</v>
      </c>
      <c r="D86" s="669">
        <f t="shared" si="0"/>
        <v>0</v>
      </c>
    </row>
    <row r="87" spans="1:4" x14ac:dyDescent="0.25">
      <c r="A87" s="680" t="s">
        <v>967</v>
      </c>
      <c r="B87" s="667" t="s">
        <v>967</v>
      </c>
      <c r="C87" s="668">
        <f>+'DETALLE DEL PASIVO'!$F$24</f>
        <v>0</v>
      </c>
      <c r="D87" s="669">
        <f t="shared" si="0"/>
        <v>0</v>
      </c>
    </row>
    <row r="88" spans="1:4" x14ac:dyDescent="0.25">
      <c r="A88" s="680" t="s">
        <v>968</v>
      </c>
      <c r="B88" s="667" t="s">
        <v>968</v>
      </c>
      <c r="C88" s="668">
        <f>+'DETALLE DEL PASIVO'!$D$24</f>
        <v>0</v>
      </c>
      <c r="D88" s="669">
        <f t="shared" si="0"/>
        <v>0</v>
      </c>
    </row>
    <row r="89" spans="1:4" x14ac:dyDescent="0.25">
      <c r="A89" s="666" t="s">
        <v>964</v>
      </c>
      <c r="B89" s="667" t="s">
        <v>969</v>
      </c>
      <c r="C89" s="668">
        <f>+'DETALLE DEL PASIVO'!$F$31-'DETALLE DEL PASIVO'!$F$30-'DETALLE DEL PASIVO'!$F$25-'DETALLE DEL PASIVO'!$F$24</f>
        <v>0</v>
      </c>
      <c r="D89" s="669">
        <f t="shared" si="0"/>
        <v>0</v>
      </c>
    </row>
    <row r="90" spans="1:4" ht="15.75" thickBot="1" x14ac:dyDescent="0.3">
      <c r="A90" s="670" t="s">
        <v>964</v>
      </c>
      <c r="B90" s="671" t="s">
        <v>970</v>
      </c>
      <c r="C90" s="672">
        <f>+'DETALLE DEL PASIVO'!$D$31-'DETALLE DEL PASIVO'!$D$30-'DETALLE DEL PASIVO'!$D$25-'DETALLE DEL PASIVO'!$D$24</f>
        <v>0</v>
      </c>
      <c r="D90" s="673">
        <f t="shared" si="0"/>
        <v>0</v>
      </c>
    </row>
    <row r="91" spans="1:4" x14ac:dyDescent="0.25">
      <c r="A91" s="658" t="s">
        <v>971</v>
      </c>
      <c r="B91" s="659" t="s">
        <v>972</v>
      </c>
      <c r="C91" s="660">
        <f>+'DETALLE DEL PASIVO'!$F$40</f>
        <v>0</v>
      </c>
      <c r="D91" s="661">
        <f t="shared" si="0"/>
        <v>0</v>
      </c>
    </row>
    <row r="92" spans="1:4" x14ac:dyDescent="0.25">
      <c r="A92" s="658" t="s">
        <v>973</v>
      </c>
      <c r="B92" s="659" t="s">
        <v>974</v>
      </c>
      <c r="C92" s="660">
        <f>+'DETALLE DEL PASIVO'!$D$40</f>
        <v>0</v>
      </c>
      <c r="D92" s="661">
        <f t="shared" si="0"/>
        <v>0</v>
      </c>
    </row>
    <row r="93" spans="1:4" x14ac:dyDescent="0.25">
      <c r="A93" s="658" t="s">
        <v>971</v>
      </c>
      <c r="B93" s="659" t="s">
        <v>975</v>
      </c>
      <c r="C93" s="660">
        <f>+'DETALLE DEL PASIVO'!$F$39</f>
        <v>0</v>
      </c>
      <c r="D93" s="661">
        <f t="shared" si="0"/>
        <v>0</v>
      </c>
    </row>
    <row r="94" spans="1:4" x14ac:dyDescent="0.25">
      <c r="A94" s="658" t="s">
        <v>973</v>
      </c>
      <c r="B94" s="659" t="s">
        <v>976</v>
      </c>
      <c r="C94" s="650">
        <f>+'DETALLE DEL PASIVO'!$D$39</f>
        <v>0</v>
      </c>
      <c r="D94" s="661">
        <f t="shared" si="0"/>
        <v>0</v>
      </c>
    </row>
    <row r="95" spans="1:4" x14ac:dyDescent="0.25">
      <c r="A95" s="658" t="s">
        <v>971</v>
      </c>
      <c r="B95" s="659" t="s">
        <v>977</v>
      </c>
      <c r="C95" s="650">
        <f>+'DETALLE DEL PASIVO'!$F$41+'DETALLE DEL PASIVO'!$F$42</f>
        <v>0</v>
      </c>
      <c r="D95" s="661">
        <f t="shared" si="0"/>
        <v>0</v>
      </c>
    </row>
    <row r="96" spans="1:4" x14ac:dyDescent="0.25">
      <c r="A96" s="658" t="s">
        <v>973</v>
      </c>
      <c r="B96" s="659" t="s">
        <v>978</v>
      </c>
      <c r="C96" s="650">
        <f>+'DETALLE DEL PASIVO'!$D$41+'DETALLE DEL PASIVO'!$D$42</f>
        <v>0</v>
      </c>
      <c r="D96" s="661">
        <f t="shared" si="0"/>
        <v>0</v>
      </c>
    </row>
    <row r="97" spans="1:4" x14ac:dyDescent="0.25">
      <c r="A97" s="645"/>
      <c r="B97" s="649"/>
      <c r="C97" s="650"/>
      <c r="D97" s="652"/>
    </row>
    <row r="98" spans="1:4" x14ac:dyDescent="0.25">
      <c r="A98" s="645"/>
      <c r="B98" s="649" t="s">
        <v>979</v>
      </c>
      <c r="C98" s="650">
        <f>+ANEXO!E12</f>
        <v>0</v>
      </c>
      <c r="D98" s="652"/>
    </row>
  </sheetData>
  <sheetProtection algorithmName="SHA-512" hashValue="FUDVoYoypCrtykmkUO0yBuS1eVIsrQ9wi2p0gXWISrumAW/u9cHoY7OP6CrR9hMueZB78qoKq1/Boj9H0zaJPw==" saltValue="Lz4Dm7wETGziXciq8uv5uw==" spinCount="100000" sheet="1" objects="1" scenarios="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showGridLines="0" zoomScaleNormal="100" workbookViewId="0">
      <selection activeCell="C4" sqref="C4:D4"/>
    </sheetView>
  </sheetViews>
  <sheetFormatPr baseColWidth="10" defaultRowHeight="15" x14ac:dyDescent="0.25"/>
  <cols>
    <col min="1" max="1" width="4.28515625" customWidth="1"/>
    <col min="2" max="2" width="35" bestFit="1" customWidth="1"/>
    <col min="3" max="4" width="13.7109375" customWidth="1"/>
    <col min="5" max="5" width="3.140625" customWidth="1"/>
    <col min="6" max="7" width="13.7109375" customWidth="1"/>
  </cols>
  <sheetData>
    <row r="1" spans="1:18" ht="15" customHeight="1" x14ac:dyDescent="0.25">
      <c r="A1" s="28"/>
      <c r="B1" s="29" t="str">
        <f>+'INFORMACIÓN GENERAL'!$A$4</f>
        <v>NOMBRE O RAZÓN SOCIAL:</v>
      </c>
      <c r="C1" s="30">
        <f>+'INFORMACIÓN GENERAL'!C4:I4</f>
        <v>0</v>
      </c>
      <c r="D1" s="31"/>
      <c r="E1" s="28"/>
      <c r="F1" s="31"/>
      <c r="G1" s="32" t="s">
        <v>1007</v>
      </c>
      <c r="I1" s="847" t="s">
        <v>1005</v>
      </c>
      <c r="J1" s="847"/>
      <c r="K1" s="847"/>
      <c r="L1" s="717"/>
      <c r="M1" s="717"/>
      <c r="N1" s="717"/>
      <c r="O1" s="717"/>
      <c r="P1" s="717"/>
      <c r="Q1" s="717"/>
      <c r="R1" s="717"/>
    </row>
    <row r="2" spans="1:18" x14ac:dyDescent="0.25">
      <c r="A2" s="28"/>
      <c r="B2" s="29" t="str">
        <f>+'INFORMACIÓN GENERAL'!$A$9</f>
        <v>FECHA DE ESTADOS FINANCIEROS:</v>
      </c>
      <c r="C2" s="848">
        <f>+'INFORMACIÓN GENERAL'!C9:D9</f>
        <v>43100</v>
      </c>
      <c r="D2" s="848"/>
      <c r="E2" s="56">
        <v>1</v>
      </c>
      <c r="F2" s="33"/>
      <c r="G2" s="28"/>
      <c r="I2" s="847"/>
      <c r="J2" s="847"/>
      <c r="K2" s="847"/>
      <c r="L2" s="717"/>
      <c r="M2" s="717"/>
      <c r="N2" s="717"/>
      <c r="O2" s="717"/>
      <c r="P2" s="717"/>
      <c r="Q2" s="717"/>
      <c r="R2" s="717"/>
    </row>
    <row r="3" spans="1:18" x14ac:dyDescent="0.25">
      <c r="A3" s="28"/>
      <c r="B3" s="29"/>
      <c r="C3" s="33"/>
      <c r="D3" s="33"/>
      <c r="E3" s="28"/>
      <c r="F3" s="33"/>
      <c r="G3" s="28"/>
      <c r="I3" s="847"/>
      <c r="J3" s="847"/>
      <c r="K3" s="847"/>
    </row>
    <row r="4" spans="1:18" x14ac:dyDescent="0.25">
      <c r="A4" s="28"/>
      <c r="B4" s="29"/>
      <c r="C4" s="849">
        <f>DATE(YEAR($C$2)-$E$2,MONTH($C$2),DAY($C$2))</f>
        <v>42735</v>
      </c>
      <c r="D4" s="850">
        <f>DATE(YEAR($C$2)+D2,MONTH($C$2),DAY($C$2))</f>
        <v>43100</v>
      </c>
      <c r="E4" s="851"/>
      <c r="F4" s="852">
        <f>+C2</f>
        <v>43100</v>
      </c>
      <c r="G4" s="852"/>
      <c r="I4" s="847"/>
      <c r="J4" s="847"/>
      <c r="K4" s="847"/>
    </row>
    <row r="5" spans="1:18" x14ac:dyDescent="0.25">
      <c r="A5" s="28"/>
      <c r="B5" s="28"/>
      <c r="C5" s="34" t="s">
        <v>38</v>
      </c>
      <c r="D5" s="34" t="s">
        <v>39</v>
      </c>
      <c r="E5" s="851"/>
      <c r="F5" s="34" t="s">
        <v>38</v>
      </c>
      <c r="G5" s="34" t="s">
        <v>39</v>
      </c>
      <c r="I5" s="847"/>
      <c r="J5" s="847"/>
      <c r="K5" s="847"/>
    </row>
    <row r="6" spans="1:18" x14ac:dyDescent="0.25">
      <c r="A6" s="854"/>
      <c r="B6" s="29" t="s">
        <v>40</v>
      </c>
      <c r="C6" s="29"/>
      <c r="D6" s="29"/>
      <c r="E6" s="29"/>
      <c r="F6" s="29"/>
      <c r="G6" s="29"/>
      <c r="I6" s="847"/>
      <c r="J6" s="847"/>
      <c r="K6" s="847"/>
    </row>
    <row r="7" spans="1:18" x14ac:dyDescent="0.25">
      <c r="A7" s="854"/>
      <c r="B7" s="35" t="s">
        <v>41</v>
      </c>
      <c r="C7" s="29"/>
      <c r="D7" s="29"/>
      <c r="E7" s="29"/>
      <c r="F7" s="29"/>
      <c r="G7" s="29"/>
      <c r="I7" s="847"/>
      <c r="J7" s="847"/>
      <c r="K7" s="847"/>
    </row>
    <row r="8" spans="1:18" x14ac:dyDescent="0.25">
      <c r="A8" s="854"/>
      <c r="B8" s="36" t="s">
        <v>42</v>
      </c>
      <c r="C8" s="29"/>
      <c r="D8" s="29"/>
      <c r="E8" s="29"/>
      <c r="F8" s="29"/>
      <c r="G8" s="29"/>
      <c r="I8" s="847"/>
      <c r="J8" s="847"/>
      <c r="K8" s="847"/>
    </row>
    <row r="9" spans="1:18" x14ac:dyDescent="0.25">
      <c r="A9" s="854"/>
      <c r="B9" s="37" t="s">
        <v>43</v>
      </c>
      <c r="C9" s="38"/>
      <c r="D9" s="39"/>
      <c r="E9" s="40"/>
      <c r="F9" s="38"/>
      <c r="G9" s="39"/>
    </row>
    <row r="10" spans="1:18" x14ac:dyDescent="0.25">
      <c r="A10" s="854"/>
      <c r="B10" s="37" t="s">
        <v>44</v>
      </c>
      <c r="C10" s="38"/>
      <c r="D10" s="39"/>
      <c r="E10" s="40"/>
      <c r="F10" s="38"/>
      <c r="G10" s="39"/>
    </row>
    <row r="11" spans="1:18" x14ac:dyDescent="0.25">
      <c r="A11" s="854"/>
      <c r="B11" s="37" t="s">
        <v>45</v>
      </c>
      <c r="C11" s="38"/>
      <c r="D11" s="39"/>
      <c r="E11" s="40"/>
      <c r="F11" s="38"/>
      <c r="G11" s="39"/>
    </row>
    <row r="12" spans="1:18" x14ac:dyDescent="0.25">
      <c r="A12" s="854"/>
      <c r="B12" s="41" t="s">
        <v>46</v>
      </c>
      <c r="C12" s="38"/>
      <c r="D12" s="39"/>
      <c r="E12" s="40"/>
      <c r="F12" s="38"/>
      <c r="G12" s="39"/>
    </row>
    <row r="13" spans="1:18" x14ac:dyDescent="0.25">
      <c r="A13" s="854"/>
      <c r="B13" s="42" t="s">
        <v>47</v>
      </c>
      <c r="C13" s="43">
        <f>+SUM(C9:C12)</f>
        <v>0</v>
      </c>
      <c r="D13" s="43">
        <f>+SUM(D9:D12)</f>
        <v>0</v>
      </c>
      <c r="E13" s="44"/>
      <c r="F13" s="43">
        <f>+SUM(F9:F12)</f>
        <v>0</v>
      </c>
      <c r="G13" s="43">
        <f>+SUM(G9:G12)</f>
        <v>0</v>
      </c>
    </row>
    <row r="14" spans="1:18" x14ac:dyDescent="0.25">
      <c r="A14" s="45"/>
      <c r="B14" s="45"/>
      <c r="C14" s="45"/>
      <c r="D14" s="45"/>
      <c r="E14" s="45"/>
      <c r="F14" s="45"/>
      <c r="G14" s="45"/>
    </row>
    <row r="15" spans="1:18" x14ac:dyDescent="0.25">
      <c r="A15" s="28"/>
      <c r="B15" s="36" t="s">
        <v>48</v>
      </c>
      <c r="C15" s="46"/>
      <c r="D15" s="47"/>
      <c r="E15" s="853"/>
      <c r="F15" s="47"/>
      <c r="G15" s="47"/>
    </row>
    <row r="16" spans="1:18" x14ac:dyDescent="0.25">
      <c r="A16" s="28"/>
      <c r="B16" s="37" t="s">
        <v>49</v>
      </c>
      <c r="C16" s="38"/>
      <c r="D16" s="39"/>
      <c r="E16" s="853"/>
      <c r="F16" s="38"/>
      <c r="G16" s="39"/>
    </row>
    <row r="17" spans="1:7" x14ac:dyDescent="0.25">
      <c r="A17" s="28"/>
      <c r="B17" s="37" t="s">
        <v>50</v>
      </c>
      <c r="C17" s="38"/>
      <c r="D17" s="39"/>
      <c r="E17" s="853"/>
      <c r="F17" s="38"/>
      <c r="G17" s="39"/>
    </row>
    <row r="18" spans="1:7" x14ac:dyDescent="0.25">
      <c r="A18" s="28"/>
      <c r="B18" s="41" t="s">
        <v>46</v>
      </c>
      <c r="C18" s="39"/>
      <c r="D18" s="39"/>
      <c r="E18" s="853"/>
      <c r="F18" s="39"/>
      <c r="G18" s="39"/>
    </row>
    <row r="19" spans="1:7" x14ac:dyDescent="0.25">
      <c r="A19" s="28"/>
      <c r="B19" s="48" t="s">
        <v>51</v>
      </c>
      <c r="C19" s="38"/>
      <c r="D19" s="39"/>
      <c r="E19" s="853"/>
      <c r="F19" s="39"/>
      <c r="G19" s="39"/>
    </row>
    <row r="20" spans="1:7" x14ac:dyDescent="0.25">
      <c r="A20" s="28"/>
      <c r="B20" s="37" t="s">
        <v>52</v>
      </c>
      <c r="C20" s="38"/>
      <c r="D20" s="38"/>
      <c r="E20" s="853"/>
      <c r="F20" s="38"/>
      <c r="G20" s="39"/>
    </row>
    <row r="21" spans="1:7" x14ac:dyDescent="0.25">
      <c r="A21" s="28"/>
      <c r="B21" s="41" t="s">
        <v>46</v>
      </c>
      <c r="C21" s="38"/>
      <c r="D21" s="38"/>
      <c r="E21" s="853"/>
      <c r="F21" s="38"/>
      <c r="G21" s="39"/>
    </row>
    <row r="22" spans="1:7" x14ac:dyDescent="0.25">
      <c r="A22" s="28"/>
      <c r="B22" s="42" t="s">
        <v>53</v>
      </c>
      <c r="C22" s="49">
        <f>+SUM(C16:C21)</f>
        <v>0</v>
      </c>
      <c r="D22" s="49">
        <f>+SUM(D16:D21)</f>
        <v>0</v>
      </c>
      <c r="E22" s="50"/>
      <c r="F22" s="49">
        <f>+SUM(F16:F21)</f>
        <v>0</v>
      </c>
      <c r="G22" s="49">
        <f>+SUM(G16:G21)</f>
        <v>0</v>
      </c>
    </row>
    <row r="23" spans="1:7" x14ac:dyDescent="0.25">
      <c r="A23" s="28"/>
      <c r="B23" s="45"/>
      <c r="C23" s="45"/>
      <c r="D23" s="45"/>
      <c r="E23" s="45"/>
      <c r="F23" s="45"/>
      <c r="G23" s="45"/>
    </row>
    <row r="24" spans="1:7" x14ac:dyDescent="0.25">
      <c r="A24" s="28"/>
      <c r="B24" s="36" t="s">
        <v>54</v>
      </c>
      <c r="C24" s="31"/>
      <c r="D24" s="31"/>
      <c r="E24" s="31"/>
      <c r="F24" s="31"/>
      <c r="G24" s="31"/>
    </row>
    <row r="25" spans="1:7" x14ac:dyDescent="0.25">
      <c r="A25" s="28"/>
      <c r="B25" s="37" t="s">
        <v>55</v>
      </c>
      <c r="C25" s="38"/>
      <c r="D25" s="39"/>
      <c r="E25" s="854"/>
      <c r="F25" s="38"/>
      <c r="G25" s="39"/>
    </row>
    <row r="26" spans="1:7" x14ac:dyDescent="0.25">
      <c r="A26" s="28"/>
      <c r="B26" s="37" t="s">
        <v>56</v>
      </c>
      <c r="C26" s="38"/>
      <c r="D26" s="39"/>
      <c r="E26" s="854"/>
      <c r="F26" s="38"/>
      <c r="G26" s="39"/>
    </row>
    <row r="27" spans="1:7" x14ac:dyDescent="0.25">
      <c r="A27" s="28"/>
      <c r="B27" s="37" t="s">
        <v>57</v>
      </c>
      <c r="C27" s="38"/>
      <c r="D27" s="39"/>
      <c r="E27" s="854"/>
      <c r="F27" s="38"/>
      <c r="G27" s="39"/>
    </row>
    <row r="28" spans="1:7" x14ac:dyDescent="0.25">
      <c r="A28" s="28"/>
      <c r="B28" s="41" t="s">
        <v>46</v>
      </c>
      <c r="C28" s="39"/>
      <c r="D28" s="39"/>
      <c r="E28" s="854"/>
      <c r="F28" s="39"/>
      <c r="G28" s="39"/>
    </row>
    <row r="29" spans="1:7" x14ac:dyDescent="0.25">
      <c r="A29" s="28"/>
      <c r="B29" s="41" t="s">
        <v>46</v>
      </c>
      <c r="C29" s="39"/>
      <c r="D29" s="39"/>
      <c r="E29" s="854"/>
      <c r="F29" s="39"/>
      <c r="G29" s="39"/>
    </row>
    <row r="30" spans="1:7" x14ac:dyDescent="0.25">
      <c r="A30" s="28"/>
      <c r="B30" s="48" t="s">
        <v>51</v>
      </c>
      <c r="C30" s="51"/>
      <c r="D30" s="51"/>
      <c r="E30" s="52"/>
      <c r="F30" s="51"/>
      <c r="G30" s="51"/>
    </row>
    <row r="31" spans="1:7" x14ac:dyDescent="0.25">
      <c r="A31" s="28"/>
      <c r="B31" s="37" t="s">
        <v>58</v>
      </c>
      <c r="C31" s="39"/>
      <c r="D31" s="39"/>
      <c r="E31" s="854"/>
      <c r="F31" s="39"/>
      <c r="G31" s="39"/>
    </row>
    <row r="32" spans="1:7" x14ac:dyDescent="0.25">
      <c r="A32" s="28"/>
      <c r="B32" s="41" t="s">
        <v>46</v>
      </c>
      <c r="C32" s="39"/>
      <c r="D32" s="39"/>
      <c r="E32" s="854"/>
      <c r="F32" s="39"/>
      <c r="G32" s="39"/>
    </row>
    <row r="33" spans="1:7" x14ac:dyDescent="0.25">
      <c r="A33" s="28"/>
      <c r="B33" s="42" t="s">
        <v>59</v>
      </c>
      <c r="C33" s="49">
        <f>+SUM(C25:C29)+SUM(C31:C32)</f>
        <v>0</v>
      </c>
      <c r="D33" s="49">
        <f>+SUM(D25:D29)+SUM(D31:D32)</f>
        <v>0</v>
      </c>
      <c r="E33" s="854"/>
      <c r="F33" s="49">
        <f>+SUM(F25:F29)+SUM(F31:F32)</f>
        <v>0</v>
      </c>
      <c r="G33" s="49">
        <f>+SUM(G25:G29)+SUM(G31:G32)</f>
        <v>0</v>
      </c>
    </row>
    <row r="34" spans="1:7" x14ac:dyDescent="0.25">
      <c r="A34" s="28"/>
      <c r="B34" s="45"/>
      <c r="C34" s="45"/>
      <c r="D34" s="45"/>
      <c r="E34" s="45"/>
      <c r="F34" s="45"/>
      <c r="G34" s="45"/>
    </row>
    <row r="35" spans="1:7" x14ac:dyDescent="0.25">
      <c r="A35" s="28"/>
      <c r="B35" s="36" t="s">
        <v>60</v>
      </c>
      <c r="C35" s="30"/>
      <c r="D35" s="30"/>
      <c r="E35" s="30"/>
      <c r="F35" s="30"/>
      <c r="G35" s="30"/>
    </row>
    <row r="36" spans="1:7" x14ac:dyDescent="0.25">
      <c r="A36" s="28"/>
      <c r="B36" s="37" t="s">
        <v>61</v>
      </c>
      <c r="C36" s="38"/>
      <c r="D36" s="39"/>
      <c r="E36" s="853"/>
      <c r="F36" s="38"/>
      <c r="G36" s="39"/>
    </row>
    <row r="37" spans="1:7" x14ac:dyDescent="0.25">
      <c r="A37" s="28"/>
      <c r="B37" s="37" t="s">
        <v>62</v>
      </c>
      <c r="C37" s="38"/>
      <c r="D37" s="39"/>
      <c r="E37" s="853"/>
      <c r="F37" s="38"/>
      <c r="G37" s="39"/>
    </row>
    <row r="38" spans="1:7" x14ac:dyDescent="0.25">
      <c r="A38" s="28"/>
      <c r="B38" s="37" t="s">
        <v>63</v>
      </c>
      <c r="C38" s="38"/>
      <c r="D38" s="39"/>
      <c r="E38" s="853"/>
      <c r="F38" s="38"/>
      <c r="G38" s="39"/>
    </row>
    <row r="39" spans="1:7" x14ac:dyDescent="0.25">
      <c r="A39" s="28"/>
      <c r="B39" s="37" t="s">
        <v>64</v>
      </c>
      <c r="C39" s="38"/>
      <c r="D39" s="39"/>
      <c r="E39" s="853"/>
      <c r="F39" s="38"/>
      <c r="G39" s="39"/>
    </row>
    <row r="40" spans="1:7" x14ac:dyDescent="0.25">
      <c r="A40" s="28"/>
      <c r="B40" s="37" t="s">
        <v>65</v>
      </c>
      <c r="C40" s="38"/>
      <c r="D40" s="39"/>
      <c r="E40" s="853"/>
      <c r="F40" s="38"/>
      <c r="G40" s="39"/>
    </row>
    <row r="41" spans="1:7" x14ac:dyDescent="0.25">
      <c r="A41" s="28"/>
      <c r="B41" s="37" t="s">
        <v>66</v>
      </c>
      <c r="C41" s="38"/>
      <c r="D41" s="39"/>
      <c r="E41" s="853"/>
      <c r="F41" s="38"/>
      <c r="G41" s="39"/>
    </row>
    <row r="42" spans="1:7" x14ac:dyDescent="0.25">
      <c r="A42" s="28"/>
      <c r="B42" s="48" t="s">
        <v>51</v>
      </c>
      <c r="C42" s="53"/>
      <c r="D42" s="53"/>
      <c r="E42" s="54"/>
      <c r="F42" s="53"/>
      <c r="G42" s="53"/>
    </row>
    <row r="43" spans="1:7" x14ac:dyDescent="0.25">
      <c r="A43" s="28"/>
      <c r="B43" s="37" t="s">
        <v>58</v>
      </c>
      <c r="C43" s="39"/>
      <c r="D43" s="39"/>
      <c r="E43" s="853"/>
      <c r="F43" s="39"/>
      <c r="G43" s="39"/>
    </row>
    <row r="44" spans="1:7" x14ac:dyDescent="0.25">
      <c r="A44" s="28"/>
      <c r="B44" s="41" t="s">
        <v>46</v>
      </c>
      <c r="C44" s="39"/>
      <c r="D44" s="39"/>
      <c r="E44" s="853"/>
      <c r="F44" s="39"/>
      <c r="G44" s="39"/>
    </row>
    <row r="45" spans="1:7" x14ac:dyDescent="0.25">
      <c r="A45" s="28"/>
      <c r="B45" s="42" t="s">
        <v>67</v>
      </c>
      <c r="C45" s="49">
        <f>+SUM(C36:C41)+SUM(C43:C44)</f>
        <v>0</v>
      </c>
      <c r="D45" s="49">
        <f>+SUM(D36:D41)+SUM(D43:D44)</f>
        <v>0</v>
      </c>
      <c r="E45" s="853"/>
      <c r="F45" s="49">
        <f>+SUM(F36:F41)+SUM(F43:F44)</f>
        <v>0</v>
      </c>
      <c r="G45" s="49">
        <f>+SUM(G36:G41)+SUM(G43:G44)</f>
        <v>0</v>
      </c>
    </row>
    <row r="46" spans="1:7" x14ac:dyDescent="0.25">
      <c r="A46" s="28"/>
      <c r="B46" s="45"/>
      <c r="C46" s="45"/>
      <c r="D46" s="45"/>
      <c r="E46" s="45"/>
      <c r="F46" s="45"/>
      <c r="G46" s="45"/>
    </row>
    <row r="47" spans="1:7" x14ac:dyDescent="0.25">
      <c r="A47" s="28"/>
      <c r="B47" s="36" t="s">
        <v>68</v>
      </c>
      <c r="C47" s="30"/>
      <c r="D47" s="30"/>
      <c r="E47" s="30"/>
      <c r="F47" s="30"/>
      <c r="G47" s="30"/>
    </row>
    <row r="48" spans="1:7" x14ac:dyDescent="0.25">
      <c r="A48" s="28"/>
      <c r="B48" s="37" t="s">
        <v>69</v>
      </c>
      <c r="C48" s="38"/>
      <c r="D48" s="39"/>
      <c r="E48" s="46"/>
      <c r="F48" s="38"/>
      <c r="G48" s="39"/>
    </row>
    <row r="49" spans="1:7" x14ac:dyDescent="0.25">
      <c r="A49" s="28"/>
      <c r="B49" s="37" t="s">
        <v>70</v>
      </c>
      <c r="C49" s="38"/>
      <c r="D49" s="39"/>
      <c r="E49" s="46"/>
      <c r="F49" s="38"/>
      <c r="G49" s="39"/>
    </row>
    <row r="50" spans="1:7" x14ac:dyDescent="0.25">
      <c r="A50" s="28"/>
      <c r="B50" s="37" t="s">
        <v>71</v>
      </c>
      <c r="C50" s="38"/>
      <c r="D50" s="39"/>
      <c r="E50" s="46"/>
      <c r="F50" s="38"/>
      <c r="G50" s="39"/>
    </row>
    <row r="51" spans="1:7" x14ac:dyDescent="0.25">
      <c r="A51" s="28"/>
      <c r="B51" s="37" t="s">
        <v>72</v>
      </c>
      <c r="C51" s="38"/>
      <c r="D51" s="39"/>
      <c r="E51" s="46"/>
      <c r="F51" s="38"/>
      <c r="G51" s="39"/>
    </row>
    <row r="52" spans="1:7" x14ac:dyDescent="0.25">
      <c r="A52" s="28"/>
      <c r="B52" s="41" t="s">
        <v>46</v>
      </c>
      <c r="C52" s="38"/>
      <c r="D52" s="693"/>
      <c r="E52" s="46"/>
      <c r="F52" s="38"/>
      <c r="G52" s="693"/>
    </row>
    <row r="53" spans="1:7" x14ac:dyDescent="0.25">
      <c r="A53" s="28"/>
      <c r="B53" s="48" t="s">
        <v>51</v>
      </c>
      <c r="C53" s="53"/>
      <c r="D53" s="53"/>
      <c r="E53" s="54"/>
      <c r="F53" s="53"/>
      <c r="G53" s="53"/>
    </row>
    <row r="54" spans="1:7" x14ac:dyDescent="0.25">
      <c r="A54" s="28"/>
      <c r="B54" s="37" t="s">
        <v>82</v>
      </c>
      <c r="C54" s="693"/>
      <c r="D54" s="693"/>
      <c r="E54" s="46"/>
      <c r="F54" s="693"/>
      <c r="G54" s="693"/>
    </row>
    <row r="55" spans="1:7" x14ac:dyDescent="0.25">
      <c r="A55" s="28"/>
      <c r="B55" s="41" t="s">
        <v>46</v>
      </c>
      <c r="C55" s="693"/>
      <c r="D55" s="693"/>
      <c r="E55" s="46"/>
      <c r="F55" s="693"/>
      <c r="G55" s="693"/>
    </row>
    <row r="56" spans="1:7" x14ac:dyDescent="0.25">
      <c r="A56" s="28"/>
      <c r="B56" s="42" t="s">
        <v>73</v>
      </c>
      <c r="C56" s="49">
        <f>+SUM(C48:C52)+SUM(C54:C55)</f>
        <v>0</v>
      </c>
      <c r="D56" s="49">
        <f>+SUM(D48:D52)+SUM(D54:D55)</f>
        <v>0</v>
      </c>
      <c r="E56" s="46"/>
      <c r="F56" s="49">
        <f>+SUM(F48:F52)+SUM(F54:F55)</f>
        <v>0</v>
      </c>
      <c r="G56" s="49">
        <f>+SUM(G48:G52)+SUM(G54:G55)</f>
        <v>0</v>
      </c>
    </row>
    <row r="57" spans="1:7" x14ac:dyDescent="0.25">
      <c r="A57" s="28"/>
      <c r="B57" s="37"/>
      <c r="C57" s="46"/>
      <c r="D57" s="47"/>
      <c r="E57" s="46"/>
      <c r="F57" s="46"/>
      <c r="G57" s="47"/>
    </row>
    <row r="58" spans="1:7" x14ac:dyDescent="0.25">
      <c r="A58" s="28"/>
      <c r="B58" s="36" t="s">
        <v>989</v>
      </c>
      <c r="C58" s="46"/>
      <c r="D58" s="47"/>
      <c r="E58" s="46"/>
      <c r="F58" s="46"/>
      <c r="G58" s="47"/>
    </row>
    <row r="59" spans="1:7" x14ac:dyDescent="0.25">
      <c r="A59" s="28"/>
      <c r="B59" s="37" t="s">
        <v>75</v>
      </c>
      <c r="C59" s="38"/>
      <c r="D59" s="39"/>
      <c r="E59" s="46"/>
      <c r="F59" s="38"/>
      <c r="G59" s="39"/>
    </row>
    <row r="60" spans="1:7" x14ac:dyDescent="0.25">
      <c r="A60" s="28"/>
      <c r="B60" s="37" t="s">
        <v>76</v>
      </c>
      <c r="C60" s="38"/>
      <c r="D60" s="39"/>
      <c r="E60" s="46"/>
      <c r="F60" s="38"/>
      <c r="G60" s="39"/>
    </row>
    <row r="61" spans="1:7" x14ac:dyDescent="0.25">
      <c r="A61" s="28"/>
      <c r="B61" s="37" t="s">
        <v>77</v>
      </c>
      <c r="C61" s="38"/>
      <c r="D61" s="39"/>
      <c r="E61" s="46"/>
      <c r="F61" s="38"/>
      <c r="G61" s="39"/>
    </row>
    <row r="62" spans="1:7" x14ac:dyDescent="0.25">
      <c r="A62" s="28"/>
      <c r="B62" s="37" t="s">
        <v>78</v>
      </c>
      <c r="C62" s="38"/>
      <c r="D62" s="39"/>
      <c r="E62" s="46"/>
      <c r="F62" s="38"/>
      <c r="G62" s="39"/>
    </row>
    <row r="63" spans="1:7" x14ac:dyDescent="0.25">
      <c r="A63" s="28"/>
      <c r="B63" s="37" t="s">
        <v>79</v>
      </c>
      <c r="C63" s="38"/>
      <c r="D63" s="39"/>
      <c r="E63" s="46"/>
      <c r="F63" s="38"/>
      <c r="G63" s="39"/>
    </row>
    <row r="64" spans="1:7" x14ac:dyDescent="0.25">
      <c r="A64" s="28"/>
      <c r="B64" s="37" t="s">
        <v>80</v>
      </c>
      <c r="C64" s="38"/>
      <c r="D64" s="39"/>
      <c r="E64" s="46"/>
      <c r="F64" s="38"/>
      <c r="G64" s="39"/>
    </row>
    <row r="65" spans="1:7" x14ac:dyDescent="0.25">
      <c r="A65" s="28"/>
      <c r="B65" s="37" t="s">
        <v>81</v>
      </c>
      <c r="C65" s="38"/>
      <c r="D65" s="39"/>
      <c r="E65" s="46"/>
      <c r="F65" s="38"/>
      <c r="G65" s="39"/>
    </row>
    <row r="66" spans="1:7" x14ac:dyDescent="0.25">
      <c r="A66" s="28"/>
      <c r="B66" s="41" t="s">
        <v>46</v>
      </c>
      <c r="C66" s="38"/>
      <c r="D66" s="39"/>
      <c r="E66" s="46"/>
      <c r="F66" s="38"/>
      <c r="G66" s="39"/>
    </row>
    <row r="67" spans="1:7" x14ac:dyDescent="0.25">
      <c r="A67" s="28"/>
      <c r="B67" s="48" t="s">
        <v>51</v>
      </c>
      <c r="C67" s="53"/>
      <c r="D67" s="53"/>
      <c r="E67" s="54"/>
      <c r="F67" s="53"/>
      <c r="G67" s="53"/>
    </row>
    <row r="68" spans="1:7" x14ac:dyDescent="0.25">
      <c r="A68" s="28"/>
      <c r="B68" s="37" t="s">
        <v>82</v>
      </c>
      <c r="C68" s="39"/>
      <c r="D68" s="39"/>
      <c r="E68" s="853"/>
      <c r="F68" s="39"/>
      <c r="G68" s="39"/>
    </row>
    <row r="69" spans="1:7" x14ac:dyDescent="0.25">
      <c r="A69" s="28"/>
      <c r="B69" s="41" t="s">
        <v>46</v>
      </c>
      <c r="C69" s="39"/>
      <c r="D69" s="39"/>
      <c r="E69" s="853"/>
      <c r="F69" s="39"/>
      <c r="G69" s="39"/>
    </row>
    <row r="70" spans="1:7" x14ac:dyDescent="0.25">
      <c r="A70" s="28"/>
      <c r="B70" s="42" t="s">
        <v>83</v>
      </c>
      <c r="C70" s="49">
        <f>+SUM(C59:C66)+SUM(C68:C69)</f>
        <v>0</v>
      </c>
      <c r="D70" s="49">
        <f>+SUM(D59:D66)+SUM(D68:D69)</f>
        <v>0</v>
      </c>
      <c r="E70" s="853"/>
      <c r="F70" s="49">
        <f>+SUM(F59:F66)+SUM(F68:F69)</f>
        <v>0</v>
      </c>
      <c r="G70" s="49">
        <f>+SUM(G59:G66)+SUM(G68:G69)</f>
        <v>0</v>
      </c>
    </row>
    <row r="71" spans="1:7" x14ac:dyDescent="0.25">
      <c r="A71" s="45"/>
      <c r="B71" s="42"/>
      <c r="C71" s="46"/>
      <c r="D71" s="47"/>
      <c r="E71" s="55"/>
      <c r="F71" s="46"/>
      <c r="G71" s="47"/>
    </row>
    <row r="72" spans="1:7" x14ac:dyDescent="0.25">
      <c r="A72" s="28"/>
      <c r="B72" s="29" t="s">
        <v>84</v>
      </c>
      <c r="C72" s="49">
        <f>+C13+C22+C33+C45+C70+C56</f>
        <v>0</v>
      </c>
      <c r="D72" s="49">
        <f>+D13+D22+D33+D45+D70+D56</f>
        <v>0</v>
      </c>
      <c r="E72" s="47"/>
      <c r="F72" s="49">
        <f>+F13+F22+F33+F45+F70+F56</f>
        <v>0</v>
      </c>
      <c r="G72" s="49">
        <f>+G13+G22+G33+G45+G70+G56</f>
        <v>0</v>
      </c>
    </row>
  </sheetData>
  <sheetProtection password="CA53" sheet="1" objects="1" scenarios="1"/>
  <mergeCells count="12">
    <mergeCell ref="E68:E70"/>
    <mergeCell ref="A6:A13"/>
    <mergeCell ref="E25:E29"/>
    <mergeCell ref="E31:E33"/>
    <mergeCell ref="E36:E41"/>
    <mergeCell ref="E43:E45"/>
    <mergeCell ref="E15:E21"/>
    <mergeCell ref="I1:K8"/>
    <mergeCell ref="C2:D2"/>
    <mergeCell ref="C4:D4"/>
    <mergeCell ref="E4:E5"/>
    <mergeCell ref="F4:G4"/>
  </mergeCells>
  <printOptions horizontalCentered="1"/>
  <pageMargins left="0.70866141732283472" right="0.70866141732283472" top="0.74803149606299213" bottom="0.74803149606299213" header="0.31496062992125984" footer="0.31496062992125984"/>
  <pageSetup paperSize="9" scale="70" orientation="portrait" r:id="rId1"/>
  <headerFooter>
    <oddFooter>&amp;L_________________________________
                    Firma Empresa&amp;R__________________________________
Inicialización Contador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zoomScaleNormal="100" workbookViewId="0">
      <selection activeCell="C4" sqref="C4:D4"/>
    </sheetView>
  </sheetViews>
  <sheetFormatPr baseColWidth="10" defaultRowHeight="15" x14ac:dyDescent="0.25"/>
  <cols>
    <col min="1" max="1" width="4.28515625" customWidth="1"/>
    <col min="2" max="2" width="49.28515625" bestFit="1" customWidth="1"/>
    <col min="3" max="4" width="13.7109375" customWidth="1"/>
    <col min="5" max="5" width="2.7109375" customWidth="1"/>
    <col min="6" max="7" width="13.7109375" customWidth="1"/>
  </cols>
  <sheetData>
    <row r="1" spans="1:11" x14ac:dyDescent="0.25">
      <c r="A1" s="57"/>
      <c r="B1" s="29" t="str">
        <f>+'INFORMACIÓN GENERAL'!$A$4</f>
        <v>NOMBRE O RAZÓN SOCIAL:</v>
      </c>
      <c r="C1" s="857">
        <f>+'INFORMACIÓN GENERAL'!C4:I4</f>
        <v>0</v>
      </c>
      <c r="D1" s="857"/>
      <c r="E1" s="58"/>
      <c r="F1" s="59"/>
      <c r="G1" s="60" t="s">
        <v>1008</v>
      </c>
      <c r="I1" s="847" t="s">
        <v>1005</v>
      </c>
      <c r="J1" s="847"/>
      <c r="K1" s="847"/>
    </row>
    <row r="2" spans="1:11" x14ac:dyDescent="0.25">
      <c r="A2" s="57"/>
      <c r="B2" s="29" t="str">
        <f>+'INFORMACIÓN GENERAL'!$A$9</f>
        <v>FECHA DE ESTADOS FINANCIEROS:</v>
      </c>
      <c r="C2" s="858">
        <f>+'INFORMACIÓN GENERAL'!C9:D9</f>
        <v>43100</v>
      </c>
      <c r="D2" s="858"/>
      <c r="E2" s="94">
        <v>1</v>
      </c>
      <c r="F2" s="61"/>
      <c r="G2" s="5"/>
      <c r="I2" s="847"/>
      <c r="J2" s="847"/>
      <c r="K2" s="847"/>
    </row>
    <row r="3" spans="1:11" x14ac:dyDescent="0.25">
      <c r="A3" s="28"/>
      <c r="B3" s="29"/>
      <c r="C3" s="33"/>
      <c r="D3" s="33"/>
      <c r="E3" s="28"/>
      <c r="F3" s="33"/>
      <c r="G3" s="28"/>
      <c r="I3" s="847"/>
      <c r="J3" s="847"/>
      <c r="K3" s="847"/>
    </row>
    <row r="4" spans="1:11" x14ac:dyDescent="0.25">
      <c r="A4" s="28"/>
      <c r="B4" s="29"/>
      <c r="C4" s="852">
        <f>DATE(YEAR($C$2)-$E$2,MONTH($C$2),DAY($C$2))</f>
        <v>42735</v>
      </c>
      <c r="D4" s="852">
        <f>DATE(YEAR($C$2)+D2,MONTH($C$2),DAY($C$2))</f>
        <v>43100</v>
      </c>
      <c r="E4" s="851"/>
      <c r="F4" s="852">
        <f>+C2</f>
        <v>43100</v>
      </c>
      <c r="G4" s="852"/>
      <c r="I4" s="847"/>
      <c r="J4" s="847"/>
      <c r="K4" s="847"/>
    </row>
    <row r="5" spans="1:11" x14ac:dyDescent="0.25">
      <c r="A5" s="28"/>
      <c r="B5" s="28"/>
      <c r="C5" s="34" t="s">
        <v>38</v>
      </c>
      <c r="D5" s="34" t="s">
        <v>39</v>
      </c>
      <c r="E5" s="851"/>
      <c r="F5" s="34" t="s">
        <v>38</v>
      </c>
      <c r="G5" s="34" t="s">
        <v>39</v>
      </c>
      <c r="I5" s="847"/>
      <c r="J5" s="847"/>
      <c r="K5" s="847"/>
    </row>
    <row r="6" spans="1:11" x14ac:dyDescent="0.25">
      <c r="A6" s="57"/>
      <c r="B6" s="35" t="s">
        <v>85</v>
      </c>
      <c r="C6" s="29"/>
      <c r="D6" s="29"/>
      <c r="E6" s="29"/>
      <c r="F6" s="29"/>
      <c r="G6" s="29"/>
      <c r="I6" s="847"/>
      <c r="J6" s="847"/>
      <c r="K6" s="847"/>
    </row>
    <row r="7" spans="1:11" x14ac:dyDescent="0.25">
      <c r="A7" s="57"/>
      <c r="B7" s="36" t="s">
        <v>86</v>
      </c>
      <c r="C7" s="29"/>
      <c r="D7" s="29"/>
      <c r="E7" s="29"/>
      <c r="F7" s="29"/>
      <c r="G7" s="29"/>
      <c r="I7" s="847"/>
      <c r="J7" s="847"/>
      <c r="K7" s="847"/>
    </row>
    <row r="8" spans="1:11" x14ac:dyDescent="0.25">
      <c r="A8" s="57"/>
      <c r="B8" s="62" t="s">
        <v>61</v>
      </c>
      <c r="C8" s="63"/>
      <c r="D8" s="64"/>
      <c r="E8" s="65"/>
      <c r="F8" s="63"/>
      <c r="G8" s="64"/>
    </row>
    <row r="9" spans="1:11" x14ac:dyDescent="0.25">
      <c r="A9" s="57"/>
      <c r="B9" s="62" t="s">
        <v>64</v>
      </c>
      <c r="C9" s="66"/>
      <c r="D9" s="67"/>
      <c r="E9" s="65"/>
      <c r="F9" s="63"/>
      <c r="G9" s="64"/>
    </row>
    <row r="10" spans="1:11" x14ac:dyDescent="0.25">
      <c r="A10" s="57"/>
      <c r="B10" s="68" t="s">
        <v>87</v>
      </c>
      <c r="C10" s="66"/>
      <c r="D10" s="67"/>
      <c r="E10" s="65"/>
      <c r="F10" s="63"/>
      <c r="G10" s="64"/>
    </row>
    <row r="11" spans="1:11" x14ac:dyDescent="0.25">
      <c r="A11" s="57"/>
      <c r="B11" s="69" t="s">
        <v>46</v>
      </c>
      <c r="C11" s="63"/>
      <c r="D11" s="64"/>
      <c r="E11" s="65"/>
      <c r="F11" s="63"/>
      <c r="G11" s="64"/>
    </row>
    <row r="12" spans="1:11" x14ac:dyDescent="0.25">
      <c r="A12" s="57"/>
      <c r="B12" s="70" t="s">
        <v>88</v>
      </c>
      <c r="C12" s="71">
        <f>+SUM(C8:C11)</f>
        <v>0</v>
      </c>
      <c r="D12" s="71">
        <f>+SUM(D8:D11)</f>
        <v>0</v>
      </c>
      <c r="E12" s="65"/>
      <c r="F12" s="71">
        <f>+SUM(F8:F11)</f>
        <v>0</v>
      </c>
      <c r="G12" s="71">
        <f>+SUM(G8:G11)</f>
        <v>0</v>
      </c>
    </row>
    <row r="13" spans="1:11" x14ac:dyDescent="0.25">
      <c r="A13" s="57"/>
      <c r="B13" s="70"/>
      <c r="C13" s="72"/>
      <c r="D13" s="73"/>
      <c r="E13" s="65"/>
      <c r="F13" s="74"/>
      <c r="G13" s="75"/>
    </row>
    <row r="14" spans="1:11" x14ac:dyDescent="0.25">
      <c r="A14" s="57"/>
      <c r="B14" s="76" t="s">
        <v>89</v>
      </c>
      <c r="C14" s="77"/>
      <c r="D14" s="77"/>
      <c r="E14" s="65"/>
      <c r="F14" s="855"/>
      <c r="G14" s="855"/>
    </row>
    <row r="15" spans="1:11" x14ac:dyDescent="0.25">
      <c r="A15" s="57"/>
      <c r="B15" s="62" t="s">
        <v>90</v>
      </c>
      <c r="C15" s="78"/>
      <c r="D15" s="78"/>
      <c r="E15" s="65"/>
      <c r="F15" s="63"/>
      <c r="G15" s="64">
        <v>0</v>
      </c>
    </row>
    <row r="16" spans="1:11" x14ac:dyDescent="0.25">
      <c r="A16" s="57"/>
      <c r="B16" s="62" t="s">
        <v>91</v>
      </c>
      <c r="C16" s="78"/>
      <c r="D16" s="78"/>
      <c r="E16" s="65"/>
      <c r="F16" s="63"/>
      <c r="G16" s="64"/>
    </row>
    <row r="17" spans="1:7" x14ac:dyDescent="0.25">
      <c r="A17" s="57"/>
      <c r="B17" s="62" t="s">
        <v>92</v>
      </c>
      <c r="C17" s="63"/>
      <c r="D17" s="64"/>
      <c r="E17" s="65"/>
      <c r="F17" s="63"/>
      <c r="G17" s="64"/>
    </row>
    <row r="18" spans="1:7" x14ac:dyDescent="0.25">
      <c r="A18" s="57"/>
      <c r="B18" s="62" t="s">
        <v>72</v>
      </c>
      <c r="C18" s="63"/>
      <c r="D18" s="64"/>
      <c r="E18" s="65"/>
      <c r="F18" s="63"/>
      <c r="G18" s="64"/>
    </row>
    <row r="19" spans="1:7" x14ac:dyDescent="0.25">
      <c r="A19" s="79"/>
      <c r="B19" s="62"/>
      <c r="C19" s="80"/>
      <c r="D19" s="81"/>
      <c r="E19" s="65"/>
      <c r="F19" s="80"/>
      <c r="G19" s="81"/>
    </row>
    <row r="20" spans="1:7" x14ac:dyDescent="0.25">
      <c r="A20" s="57"/>
      <c r="B20" s="62" t="s">
        <v>75</v>
      </c>
      <c r="C20" s="63"/>
      <c r="D20" s="64"/>
      <c r="E20" s="65"/>
      <c r="F20" s="63"/>
      <c r="G20" s="64"/>
    </row>
    <row r="21" spans="1:7" x14ac:dyDescent="0.25">
      <c r="A21" s="57"/>
      <c r="B21" s="82" t="s">
        <v>93</v>
      </c>
      <c r="C21" s="63"/>
      <c r="D21" s="64"/>
      <c r="E21" s="65"/>
      <c r="F21" s="63"/>
      <c r="G21" s="64"/>
    </row>
    <row r="22" spans="1:7" x14ac:dyDescent="0.25">
      <c r="A22" s="57"/>
      <c r="B22" s="68" t="s">
        <v>46</v>
      </c>
      <c r="C22" s="63"/>
      <c r="D22" s="64"/>
      <c r="E22" s="65"/>
      <c r="F22" s="63"/>
      <c r="G22" s="64"/>
    </row>
    <row r="23" spans="1:7" x14ac:dyDescent="0.25">
      <c r="A23" s="57"/>
      <c r="B23" s="62" t="s">
        <v>51</v>
      </c>
      <c r="C23" s="80"/>
      <c r="D23" s="81"/>
      <c r="E23" s="65"/>
      <c r="F23" s="80"/>
      <c r="G23" s="81"/>
    </row>
    <row r="24" spans="1:7" x14ac:dyDescent="0.25">
      <c r="A24" s="57"/>
      <c r="B24" s="62" t="s">
        <v>82</v>
      </c>
      <c r="C24" s="63"/>
      <c r="D24" s="64"/>
      <c r="E24" s="65"/>
      <c r="F24" s="63"/>
      <c r="G24" s="64"/>
    </row>
    <row r="25" spans="1:7" x14ac:dyDescent="0.25">
      <c r="A25" s="57"/>
      <c r="B25" s="70" t="s">
        <v>73</v>
      </c>
      <c r="C25" s="71">
        <f>+SUM(C15:C18)+SUM(C20:C22)+C24</f>
        <v>0</v>
      </c>
      <c r="D25" s="71">
        <f>+SUM(D15:D18)+SUM(D20:D22)+D24</f>
        <v>0</v>
      </c>
      <c r="E25" s="65"/>
      <c r="F25" s="71">
        <f>+SUM(F15:F18)+SUM(F20:F22)+F24</f>
        <v>0</v>
      </c>
      <c r="G25" s="71">
        <f>+SUM(G15:G18)+SUM(G20:G22)+G24</f>
        <v>0</v>
      </c>
    </row>
    <row r="26" spans="1:7" x14ac:dyDescent="0.25">
      <c r="A26" s="57"/>
      <c r="B26" s="25"/>
      <c r="C26" s="83"/>
      <c r="D26" s="83"/>
      <c r="E26" s="83"/>
      <c r="F26" s="83"/>
      <c r="G26" s="83"/>
    </row>
    <row r="27" spans="1:7" x14ac:dyDescent="0.25">
      <c r="A27" s="57"/>
      <c r="B27" s="76" t="s">
        <v>94</v>
      </c>
      <c r="C27" s="77"/>
      <c r="D27" s="77"/>
      <c r="E27" s="83"/>
      <c r="F27" s="855"/>
      <c r="G27" s="855"/>
    </row>
    <row r="28" spans="1:7" x14ac:dyDescent="0.25">
      <c r="A28" s="57"/>
      <c r="B28" s="62" t="s">
        <v>95</v>
      </c>
      <c r="C28" s="63"/>
      <c r="D28" s="64"/>
      <c r="E28" s="83"/>
      <c r="F28" s="63"/>
      <c r="G28" s="64"/>
    </row>
    <row r="29" spans="1:7" x14ac:dyDescent="0.25">
      <c r="A29" s="57"/>
      <c r="B29" s="62" t="s">
        <v>96</v>
      </c>
      <c r="C29" s="63"/>
      <c r="D29" s="64"/>
      <c r="E29" s="83"/>
      <c r="F29" s="63"/>
      <c r="G29" s="64"/>
    </row>
    <row r="30" spans="1:7" x14ac:dyDescent="0.25">
      <c r="A30" s="57"/>
      <c r="B30" s="62" t="s">
        <v>97</v>
      </c>
      <c r="C30" s="63"/>
      <c r="D30" s="64"/>
      <c r="E30" s="83"/>
      <c r="F30" s="63"/>
      <c r="G30" s="64"/>
    </row>
    <row r="31" spans="1:7" x14ac:dyDescent="0.25">
      <c r="A31" s="57"/>
      <c r="B31" s="84" t="s">
        <v>98</v>
      </c>
      <c r="C31" s="63"/>
      <c r="D31" s="64"/>
      <c r="E31" s="83"/>
      <c r="F31" s="63"/>
      <c r="G31" s="64"/>
    </row>
    <row r="32" spans="1:7" x14ac:dyDescent="0.25">
      <c r="A32" s="57"/>
      <c r="B32" s="62" t="s">
        <v>99</v>
      </c>
      <c r="C32" s="63"/>
      <c r="D32" s="64"/>
      <c r="E32" s="83"/>
      <c r="F32" s="63"/>
      <c r="G32" s="64"/>
    </row>
    <row r="33" spans="1:7" x14ac:dyDescent="0.25">
      <c r="A33" s="57"/>
      <c r="B33" s="62" t="s">
        <v>100</v>
      </c>
      <c r="C33" s="63"/>
      <c r="D33" s="64"/>
      <c r="E33" s="83"/>
      <c r="F33" s="63"/>
      <c r="G33" s="64"/>
    </row>
    <row r="34" spans="1:7" x14ac:dyDescent="0.25">
      <c r="A34" s="57"/>
      <c r="B34" s="62" t="s">
        <v>101</v>
      </c>
      <c r="C34" s="63"/>
      <c r="D34" s="64"/>
      <c r="E34" s="83"/>
      <c r="F34" s="63"/>
      <c r="G34" s="64"/>
    </row>
    <row r="35" spans="1:7" x14ac:dyDescent="0.25">
      <c r="A35" s="57"/>
      <c r="B35" s="82"/>
      <c r="C35" s="80"/>
      <c r="D35" s="81"/>
      <c r="E35" s="83"/>
      <c r="F35" s="80"/>
      <c r="G35" s="81"/>
    </row>
    <row r="36" spans="1:7" x14ac:dyDescent="0.25">
      <c r="A36" s="57"/>
      <c r="B36" s="84" t="s">
        <v>51</v>
      </c>
      <c r="C36" s="85"/>
      <c r="D36" s="81"/>
      <c r="E36" s="83"/>
      <c r="F36" s="85"/>
      <c r="G36" s="81"/>
    </row>
    <row r="37" spans="1:7" x14ac:dyDescent="0.25">
      <c r="A37" s="57"/>
      <c r="B37" s="62" t="s">
        <v>102</v>
      </c>
      <c r="C37" s="64"/>
      <c r="D37" s="64"/>
      <c r="E37" s="83"/>
      <c r="F37" s="64"/>
      <c r="G37" s="64"/>
    </row>
    <row r="38" spans="1:7" x14ac:dyDescent="0.25">
      <c r="A38" s="57"/>
      <c r="B38" s="62" t="s">
        <v>103</v>
      </c>
      <c r="C38" s="86"/>
      <c r="D38" s="86"/>
      <c r="E38" s="83"/>
      <c r="F38" s="86"/>
      <c r="G38" s="86"/>
    </row>
    <row r="39" spans="1:7" x14ac:dyDescent="0.25">
      <c r="A39" s="57"/>
      <c r="B39" s="5"/>
      <c r="C39" s="87"/>
      <c r="D39" s="87"/>
      <c r="E39" s="83"/>
      <c r="F39" s="87"/>
      <c r="G39" s="87"/>
    </row>
    <row r="40" spans="1:7" x14ac:dyDescent="0.25">
      <c r="A40" s="57"/>
      <c r="B40" s="70" t="s">
        <v>104</v>
      </c>
      <c r="C40" s="88">
        <f>+C28+C29+C30-C31+C32+C34-C37-C38</f>
        <v>0</v>
      </c>
      <c r="D40" s="88">
        <f>+D28+D29+D30-D31+D32+D34-D37-D38</f>
        <v>0</v>
      </c>
      <c r="E40" s="83"/>
      <c r="F40" s="88">
        <f>+F28+F29+F30-F31+F32+F34-F37-F38</f>
        <v>0</v>
      </c>
      <c r="G40" s="88">
        <f>+G28+G29+G30-G31+G32+G34-G37-G38</f>
        <v>0</v>
      </c>
    </row>
    <row r="41" spans="1:7" x14ac:dyDescent="0.25">
      <c r="A41" s="57"/>
      <c r="B41" s="25"/>
      <c r="C41" s="83"/>
      <c r="D41" s="83"/>
      <c r="E41" s="83"/>
      <c r="F41" s="83"/>
      <c r="G41" s="83"/>
    </row>
    <row r="42" spans="1:7" x14ac:dyDescent="0.25">
      <c r="A42" s="57"/>
      <c r="B42" s="76" t="s">
        <v>105</v>
      </c>
      <c r="C42" s="77"/>
      <c r="D42" s="77"/>
      <c r="E42" s="83"/>
      <c r="F42" s="856"/>
      <c r="G42" s="856"/>
    </row>
    <row r="43" spans="1:7" x14ac:dyDescent="0.25">
      <c r="A43" s="57"/>
      <c r="B43" s="62" t="s">
        <v>106</v>
      </c>
      <c r="C43" s="63"/>
      <c r="D43" s="64"/>
      <c r="E43" s="83"/>
      <c r="F43" s="63"/>
      <c r="G43" s="64"/>
    </row>
    <row r="44" spans="1:7" x14ac:dyDescent="0.25">
      <c r="A44" s="57"/>
      <c r="B44" s="84" t="s">
        <v>107</v>
      </c>
      <c r="C44" s="80"/>
      <c r="D44" s="81"/>
      <c r="E44" s="83"/>
      <c r="F44" s="80"/>
      <c r="G44" s="81"/>
    </row>
    <row r="45" spans="1:7" x14ac:dyDescent="0.25">
      <c r="A45" s="57"/>
      <c r="B45" s="62" t="s">
        <v>108</v>
      </c>
      <c r="C45" s="63"/>
      <c r="D45" s="64"/>
      <c r="E45" s="83"/>
      <c r="F45" s="63"/>
      <c r="G45" s="64"/>
    </row>
    <row r="46" spans="1:7" x14ac:dyDescent="0.25">
      <c r="A46" s="57"/>
      <c r="B46" s="70" t="s">
        <v>109</v>
      </c>
      <c r="C46" s="71">
        <f>+C43+C45</f>
        <v>0</v>
      </c>
      <c r="D46" s="71">
        <f>+D43+D45</f>
        <v>0</v>
      </c>
      <c r="E46" s="83"/>
      <c r="F46" s="71">
        <f>+F43+F45</f>
        <v>0</v>
      </c>
      <c r="G46" s="71">
        <f>+G43+G45</f>
        <v>0</v>
      </c>
    </row>
    <row r="47" spans="1:7" x14ac:dyDescent="0.25">
      <c r="A47" s="57"/>
      <c r="B47" s="25"/>
      <c r="C47" s="83"/>
      <c r="D47" s="83"/>
      <c r="E47" s="83"/>
      <c r="F47" s="83"/>
      <c r="G47" s="83"/>
    </row>
    <row r="48" spans="1:7" x14ac:dyDescent="0.25">
      <c r="A48" s="57"/>
      <c r="B48" s="76" t="s">
        <v>110</v>
      </c>
      <c r="C48" s="77"/>
      <c r="D48" s="77"/>
      <c r="E48" s="83"/>
      <c r="F48" s="856"/>
      <c r="G48" s="856"/>
    </row>
    <row r="49" spans="1:7" x14ac:dyDescent="0.25">
      <c r="A49" s="57"/>
      <c r="B49" s="62" t="s">
        <v>111</v>
      </c>
      <c r="C49" s="63"/>
      <c r="D49" s="64"/>
      <c r="E49" s="83"/>
      <c r="F49" s="63"/>
      <c r="G49" s="64"/>
    </row>
    <row r="50" spans="1:7" x14ac:dyDescent="0.25">
      <c r="A50" s="57"/>
      <c r="B50" s="62" t="s">
        <v>112</v>
      </c>
      <c r="C50" s="63"/>
      <c r="D50" s="64"/>
      <c r="E50" s="83"/>
      <c r="F50" s="63"/>
      <c r="G50" s="64"/>
    </row>
    <row r="51" spans="1:7" x14ac:dyDescent="0.25">
      <c r="A51" s="57"/>
      <c r="B51" s="41" t="s">
        <v>46</v>
      </c>
      <c r="C51" s="63"/>
      <c r="D51" s="64"/>
      <c r="E51" s="83"/>
      <c r="F51" s="63"/>
      <c r="G51" s="64"/>
    </row>
    <row r="52" spans="1:7" x14ac:dyDescent="0.25">
      <c r="A52" s="57"/>
      <c r="B52" s="84" t="s">
        <v>51</v>
      </c>
      <c r="C52" s="85"/>
      <c r="D52" s="81"/>
      <c r="E52" s="83"/>
      <c r="F52" s="85"/>
      <c r="G52" s="81"/>
    </row>
    <row r="53" spans="1:7" x14ac:dyDescent="0.25">
      <c r="A53" s="57"/>
      <c r="B53" s="62" t="s">
        <v>108</v>
      </c>
      <c r="C53" s="63"/>
      <c r="D53" s="64"/>
      <c r="E53" s="83"/>
      <c r="F53" s="63"/>
      <c r="G53" s="64"/>
    </row>
    <row r="54" spans="1:7" x14ac:dyDescent="0.25">
      <c r="A54" s="57"/>
      <c r="B54" s="70" t="s">
        <v>113</v>
      </c>
      <c r="C54" s="71">
        <f>+SUM(C49:C51)+C53</f>
        <v>0</v>
      </c>
      <c r="D54" s="71">
        <f>+SUM(D49:D51)+D53</f>
        <v>0</v>
      </c>
      <c r="E54" s="83"/>
      <c r="F54" s="71">
        <f>+SUM(F49:F51)+F53</f>
        <v>0</v>
      </c>
      <c r="G54" s="71">
        <f>+SUM(G49:G51)+G53</f>
        <v>0</v>
      </c>
    </row>
    <row r="55" spans="1:7" x14ac:dyDescent="0.25">
      <c r="A55" s="57"/>
      <c r="B55" s="25"/>
      <c r="C55" s="83"/>
      <c r="D55" s="83"/>
      <c r="E55" s="83"/>
      <c r="F55" s="83"/>
      <c r="G55" s="89"/>
    </row>
    <row r="56" spans="1:7" x14ac:dyDescent="0.25">
      <c r="A56" s="57"/>
      <c r="B56" s="90" t="s">
        <v>114</v>
      </c>
      <c r="C56" s="71">
        <f>+C12+C25+C40+C46+C54</f>
        <v>0</v>
      </c>
      <c r="D56" s="71">
        <f>+D12+D25+D40+D46+D54</f>
        <v>0</v>
      </c>
      <c r="E56" s="83"/>
      <c r="F56" s="71">
        <f>+F12+F25+F40+F46+F54</f>
        <v>0</v>
      </c>
      <c r="G56" s="71">
        <f>+G12+G25+G40+G46+G54</f>
        <v>0</v>
      </c>
    </row>
    <row r="57" spans="1:7" x14ac:dyDescent="0.25">
      <c r="A57" s="57"/>
      <c r="B57" s="91"/>
      <c r="C57" s="65"/>
      <c r="D57" s="65"/>
      <c r="E57" s="65"/>
      <c r="F57" s="65"/>
      <c r="G57" s="65"/>
    </row>
    <row r="58" spans="1:7" x14ac:dyDescent="0.25">
      <c r="A58" s="57"/>
      <c r="B58" s="90" t="s">
        <v>115</v>
      </c>
      <c r="C58" s="71">
        <f>+C56+'ACTIVO CORRIENTE'!C72</f>
        <v>0</v>
      </c>
      <c r="D58" s="71">
        <f>+D56+'ACTIVO CORRIENTE'!D72</f>
        <v>0</v>
      </c>
      <c r="E58" s="92"/>
      <c r="F58" s="71">
        <f>+F56+'ACTIVO CORRIENTE'!F72</f>
        <v>0</v>
      </c>
      <c r="G58" s="71">
        <f>+G56+'ACTIVO CORRIENTE'!G72</f>
        <v>0</v>
      </c>
    </row>
    <row r="59" spans="1:7" x14ac:dyDescent="0.25">
      <c r="A59" s="57"/>
      <c r="B59" s="91"/>
      <c r="C59" s="65"/>
      <c r="D59" s="65"/>
      <c r="E59" s="65"/>
      <c r="F59" s="65"/>
      <c r="G59" s="65"/>
    </row>
  </sheetData>
  <sheetProtection password="CA53" sheet="1" objects="1" scenarios="1"/>
  <mergeCells count="10">
    <mergeCell ref="I1:K7"/>
    <mergeCell ref="F27:G27"/>
    <mergeCell ref="F42:G42"/>
    <mergeCell ref="F48:G48"/>
    <mergeCell ref="C1:D1"/>
    <mergeCell ref="C2:D2"/>
    <mergeCell ref="C4:D4"/>
    <mergeCell ref="E4:E5"/>
    <mergeCell ref="F4:G4"/>
    <mergeCell ref="F14:G14"/>
  </mergeCells>
  <printOptions horizontalCentered="1"/>
  <pageMargins left="0.70866141732283472" right="0.70866141732283472" top="0.74803149606299213" bottom="0.74803149606299213" header="0.31496062992125984" footer="0.31496062992125984"/>
  <pageSetup paperSize="9" scale="81" orientation="portrait" r:id="rId1"/>
  <headerFooter>
    <oddFooter>&amp;L_________________________________
                    Firma Empresa&amp;R__________________________________
Inicialización Contador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A59"/>
  <sheetViews>
    <sheetView showGridLines="0" topLeftCell="B1" zoomScaleNormal="100" workbookViewId="0">
      <selection activeCell="W1" sqref="W1:X1"/>
    </sheetView>
  </sheetViews>
  <sheetFormatPr baseColWidth="10" defaultRowHeight="15" x14ac:dyDescent="0.25"/>
  <cols>
    <col min="1" max="1" width="27.7109375" customWidth="1"/>
    <col min="2" max="24" width="7.28515625" customWidth="1"/>
    <col min="25" max="25" width="2.85546875" customWidth="1"/>
  </cols>
  <sheetData>
    <row r="1" spans="1:27" x14ac:dyDescent="0.25">
      <c r="A1" s="95" t="str">
        <f>+'INFORMACIÓN GENERAL'!$A$4</f>
        <v>NOMBRE O RAZÓN SOCIAL:</v>
      </c>
      <c r="B1" s="96"/>
      <c r="C1" s="97">
        <f>'INFORMACIÓN GENERAL'!C4:I4</f>
        <v>0</v>
      </c>
      <c r="D1" s="98"/>
      <c r="E1" s="58"/>
      <c r="F1" s="59"/>
      <c r="G1" s="99"/>
      <c r="H1" s="99"/>
      <c r="I1" s="99"/>
      <c r="J1" s="99"/>
      <c r="K1" s="99"/>
      <c r="L1" s="99"/>
      <c r="M1" s="99"/>
      <c r="N1" s="99"/>
      <c r="O1" s="99"/>
      <c r="P1" s="99"/>
      <c r="Q1" s="99"/>
      <c r="R1" s="99"/>
      <c r="S1" s="99"/>
      <c r="T1" s="99"/>
      <c r="U1" s="99"/>
      <c r="V1" s="99"/>
      <c r="W1" s="859" t="s">
        <v>1009</v>
      </c>
      <c r="X1" s="859"/>
      <c r="Y1" s="99"/>
      <c r="Z1" s="99"/>
      <c r="AA1" s="99"/>
    </row>
    <row r="2" spans="1:27" x14ac:dyDescent="0.25">
      <c r="A2" s="95" t="str">
        <f>'INFORMACIÓN GENERAL'!$A$9</f>
        <v>FECHA DE ESTADOS FINANCIEROS:</v>
      </c>
      <c r="B2" s="99"/>
      <c r="C2" s="860">
        <f>'INFORMACIÓN GENERAL'!C9:D9</f>
        <v>43100</v>
      </c>
      <c r="D2" s="860"/>
      <c r="E2" s="5"/>
      <c r="F2" s="61"/>
      <c r="G2" s="99"/>
      <c r="H2" s="99"/>
      <c r="I2" s="99"/>
      <c r="J2" s="99"/>
      <c r="K2" s="99"/>
      <c r="L2" s="99"/>
      <c r="M2" s="99"/>
      <c r="N2" s="99"/>
      <c r="O2" s="99"/>
      <c r="P2" s="99"/>
      <c r="Q2" s="99"/>
      <c r="R2" s="99"/>
      <c r="S2" s="99"/>
      <c r="T2" s="99"/>
      <c r="U2" s="99"/>
      <c r="V2" s="99"/>
      <c r="W2" s="99"/>
      <c r="X2" s="99"/>
      <c r="Y2" s="99"/>
      <c r="Z2" s="99"/>
      <c r="AA2" s="99"/>
    </row>
    <row r="3" spans="1:27" x14ac:dyDescent="0.25">
      <c r="A3" s="100"/>
      <c r="B3" s="100"/>
      <c r="C3" s="100"/>
      <c r="D3" s="100"/>
      <c r="E3" s="100"/>
      <c r="F3" s="100"/>
      <c r="G3" s="100"/>
      <c r="H3" s="100"/>
      <c r="I3" s="100"/>
      <c r="J3" s="100"/>
      <c r="K3" s="100"/>
      <c r="L3" s="100"/>
      <c r="M3" s="100"/>
      <c r="N3" s="100"/>
      <c r="O3" s="100"/>
      <c r="P3" s="100"/>
      <c r="Q3" s="100"/>
      <c r="R3" s="100"/>
      <c r="S3" s="100"/>
      <c r="T3" s="100"/>
      <c r="U3" s="100"/>
      <c r="V3" s="100"/>
      <c r="W3" s="100"/>
      <c r="X3" s="100"/>
      <c r="Y3" s="99"/>
      <c r="Z3" s="99"/>
      <c r="AA3" s="99"/>
    </row>
    <row r="4" spans="1:27" ht="17.25" x14ac:dyDescent="0.25">
      <c r="A4" s="101" t="s">
        <v>116</v>
      </c>
      <c r="B4" s="861" t="s">
        <v>117</v>
      </c>
      <c r="C4" s="861"/>
      <c r="D4" s="862" t="s">
        <v>118</v>
      </c>
      <c r="E4" s="862"/>
      <c r="F4" s="862" t="s">
        <v>119</v>
      </c>
      <c r="G4" s="862"/>
      <c r="H4" s="862" t="s">
        <v>120</v>
      </c>
      <c r="I4" s="862"/>
      <c r="J4" s="862"/>
      <c r="K4" s="862"/>
      <c r="L4" s="100"/>
      <c r="M4" s="863" t="s">
        <v>121</v>
      </c>
      <c r="N4" s="863"/>
      <c r="O4" s="863"/>
      <c r="P4" s="863"/>
      <c r="Q4" s="863"/>
      <c r="R4" s="863"/>
      <c r="S4" s="862" t="s">
        <v>122</v>
      </c>
      <c r="T4" s="862"/>
      <c r="U4" s="862" t="s">
        <v>123</v>
      </c>
      <c r="V4" s="862"/>
      <c r="W4" s="862" t="s">
        <v>124</v>
      </c>
      <c r="X4" s="862"/>
      <c r="Y4" s="99"/>
      <c r="Z4" s="864" t="s">
        <v>125</v>
      </c>
      <c r="AA4" s="864"/>
    </row>
    <row r="5" spans="1:27" x14ac:dyDescent="0.25">
      <c r="A5" s="102" t="s">
        <v>126</v>
      </c>
      <c r="B5" s="861"/>
      <c r="C5" s="861"/>
      <c r="D5" s="862"/>
      <c r="E5" s="862"/>
      <c r="F5" s="862"/>
      <c r="G5" s="862"/>
      <c r="H5" s="862" t="s">
        <v>117</v>
      </c>
      <c r="I5" s="862"/>
      <c r="J5" s="862" t="s">
        <v>124</v>
      </c>
      <c r="K5" s="862"/>
      <c r="L5" s="100"/>
      <c r="M5" s="865" t="s">
        <v>126</v>
      </c>
      <c r="N5" s="865"/>
      <c r="O5" s="865"/>
      <c r="P5" s="865"/>
      <c r="Q5" s="865"/>
      <c r="R5" s="865"/>
      <c r="S5" s="862"/>
      <c r="T5" s="862"/>
      <c r="U5" s="862"/>
      <c r="V5" s="862"/>
      <c r="W5" s="862"/>
      <c r="X5" s="862"/>
      <c r="Y5" s="99"/>
      <c r="Z5" s="99"/>
      <c r="AA5" s="99"/>
    </row>
    <row r="6" spans="1:27" x14ac:dyDescent="0.25">
      <c r="A6" s="103" t="s">
        <v>127</v>
      </c>
      <c r="B6" s="866"/>
      <c r="C6" s="867"/>
      <c r="D6" s="867"/>
      <c r="E6" s="867"/>
      <c r="F6" s="867"/>
      <c r="G6" s="868"/>
      <c r="H6" s="866"/>
      <c r="I6" s="867"/>
      <c r="J6" s="867"/>
      <c r="K6" s="869"/>
      <c r="L6" s="100"/>
      <c r="M6" s="870" t="s">
        <v>128</v>
      </c>
      <c r="N6" s="870"/>
      <c r="O6" s="870"/>
      <c r="P6" s="870"/>
      <c r="Q6" s="870"/>
      <c r="R6" s="870"/>
      <c r="S6" s="871"/>
      <c r="T6" s="871"/>
      <c r="U6" s="871"/>
      <c r="V6" s="871"/>
      <c r="W6" s="872">
        <f>+U6*S6</f>
        <v>0</v>
      </c>
      <c r="X6" s="872"/>
      <c r="Y6" s="99"/>
      <c r="Z6" s="104" t="s">
        <v>129</v>
      </c>
      <c r="AA6" s="105"/>
    </row>
    <row r="7" spans="1:27" x14ac:dyDescent="0.25">
      <c r="A7" s="106" t="s">
        <v>130</v>
      </c>
      <c r="B7" s="873"/>
      <c r="C7" s="873"/>
      <c r="D7" s="873"/>
      <c r="E7" s="873"/>
      <c r="F7" s="874">
        <f>+D7*B7</f>
        <v>0</v>
      </c>
      <c r="G7" s="875"/>
      <c r="H7" s="873"/>
      <c r="I7" s="873"/>
      <c r="J7" s="874">
        <f>+H7*D7</f>
        <v>0</v>
      </c>
      <c r="K7" s="875"/>
      <c r="L7" s="100"/>
      <c r="M7" s="870" t="s">
        <v>131</v>
      </c>
      <c r="N7" s="870"/>
      <c r="O7" s="870"/>
      <c r="P7" s="870"/>
      <c r="Q7" s="870"/>
      <c r="R7" s="870"/>
      <c r="S7" s="871"/>
      <c r="T7" s="871"/>
      <c r="U7" s="871"/>
      <c r="V7" s="871"/>
      <c r="W7" s="872">
        <f t="shared" ref="W7:W11" si="0">+U7*S7</f>
        <v>0</v>
      </c>
      <c r="X7" s="872"/>
      <c r="Y7" s="99"/>
      <c r="Z7" s="104" t="s">
        <v>132</v>
      </c>
      <c r="AA7" s="107">
        <f>'DETALLE DE ING. Y EGR. AGRO'!D23</f>
        <v>0</v>
      </c>
    </row>
    <row r="8" spans="1:27" x14ac:dyDescent="0.25">
      <c r="A8" s="106" t="s">
        <v>133</v>
      </c>
      <c r="B8" s="873"/>
      <c r="C8" s="873"/>
      <c r="D8" s="873"/>
      <c r="E8" s="873"/>
      <c r="F8" s="874">
        <f t="shared" ref="F8:F17" si="1">+D8*B8</f>
        <v>0</v>
      </c>
      <c r="G8" s="875"/>
      <c r="H8" s="873"/>
      <c r="I8" s="873"/>
      <c r="J8" s="874">
        <f t="shared" ref="J8:J17" si="2">+H8*D8</f>
        <v>0</v>
      </c>
      <c r="K8" s="875"/>
      <c r="L8" s="100"/>
      <c r="M8" s="870" t="s">
        <v>134</v>
      </c>
      <c r="N8" s="870"/>
      <c r="O8" s="870"/>
      <c r="P8" s="870"/>
      <c r="Q8" s="870"/>
      <c r="R8" s="870"/>
      <c r="S8" s="871"/>
      <c r="T8" s="871"/>
      <c r="U8" s="871"/>
      <c r="V8" s="871"/>
      <c r="W8" s="872">
        <f t="shared" si="0"/>
        <v>0</v>
      </c>
      <c r="X8" s="872"/>
      <c r="Y8" s="99"/>
      <c r="Z8" s="104" t="s">
        <v>135</v>
      </c>
      <c r="AA8" s="108"/>
    </row>
    <row r="9" spans="1:27" x14ac:dyDescent="0.25">
      <c r="A9" s="106" t="s">
        <v>136</v>
      </c>
      <c r="B9" s="873"/>
      <c r="C9" s="873"/>
      <c r="D9" s="873"/>
      <c r="E9" s="873"/>
      <c r="F9" s="874">
        <f t="shared" si="1"/>
        <v>0</v>
      </c>
      <c r="G9" s="875"/>
      <c r="H9" s="873"/>
      <c r="I9" s="873"/>
      <c r="J9" s="874">
        <f t="shared" si="2"/>
        <v>0</v>
      </c>
      <c r="K9" s="875"/>
      <c r="L9" s="100"/>
      <c r="M9" s="870" t="s">
        <v>137</v>
      </c>
      <c r="N9" s="870"/>
      <c r="O9" s="870"/>
      <c r="P9" s="870"/>
      <c r="Q9" s="870"/>
      <c r="R9" s="870"/>
      <c r="S9" s="871"/>
      <c r="T9" s="871"/>
      <c r="U9" s="871"/>
      <c r="V9" s="871"/>
      <c r="W9" s="872">
        <f t="shared" si="0"/>
        <v>0</v>
      </c>
      <c r="X9" s="872"/>
      <c r="Y9" s="99"/>
      <c r="Z9" s="104" t="s">
        <v>138</v>
      </c>
      <c r="AA9" s="108"/>
    </row>
    <row r="10" spans="1:27" x14ac:dyDescent="0.25">
      <c r="A10" s="106" t="s">
        <v>139</v>
      </c>
      <c r="B10" s="873"/>
      <c r="C10" s="873"/>
      <c r="D10" s="873"/>
      <c r="E10" s="873"/>
      <c r="F10" s="874">
        <f t="shared" si="1"/>
        <v>0</v>
      </c>
      <c r="G10" s="875"/>
      <c r="H10" s="873"/>
      <c r="I10" s="873"/>
      <c r="J10" s="874">
        <f t="shared" si="2"/>
        <v>0</v>
      </c>
      <c r="K10" s="875"/>
      <c r="L10" s="100"/>
      <c r="M10" s="870" t="s">
        <v>140</v>
      </c>
      <c r="N10" s="870"/>
      <c r="O10" s="870"/>
      <c r="P10" s="870"/>
      <c r="Q10" s="870"/>
      <c r="R10" s="870"/>
      <c r="S10" s="871"/>
      <c r="T10" s="871"/>
      <c r="U10" s="871"/>
      <c r="V10" s="871"/>
      <c r="W10" s="872">
        <f t="shared" si="0"/>
        <v>0</v>
      </c>
      <c r="X10" s="872"/>
      <c r="Y10" s="99"/>
      <c r="Z10" s="104" t="s">
        <v>141</v>
      </c>
      <c r="AA10" s="108"/>
    </row>
    <row r="11" spans="1:27" x14ac:dyDescent="0.25">
      <c r="A11" s="106" t="s">
        <v>142</v>
      </c>
      <c r="B11" s="873"/>
      <c r="C11" s="873"/>
      <c r="D11" s="873"/>
      <c r="E11" s="873"/>
      <c r="F11" s="874">
        <f t="shared" si="1"/>
        <v>0</v>
      </c>
      <c r="G11" s="875"/>
      <c r="H11" s="873"/>
      <c r="I11" s="873"/>
      <c r="J11" s="874">
        <f t="shared" si="2"/>
        <v>0</v>
      </c>
      <c r="K11" s="875"/>
      <c r="L11" s="100"/>
      <c r="M11" s="870" t="s">
        <v>143</v>
      </c>
      <c r="N11" s="870"/>
      <c r="O11" s="870"/>
      <c r="P11" s="870"/>
      <c r="Q11" s="870"/>
      <c r="R11" s="870"/>
      <c r="S11" s="871"/>
      <c r="T11" s="871"/>
      <c r="U11" s="871"/>
      <c r="V11" s="871"/>
      <c r="W11" s="872">
        <f t="shared" si="0"/>
        <v>0</v>
      </c>
      <c r="X11" s="872"/>
      <c r="Y11" s="99"/>
      <c r="Z11" s="104" t="s">
        <v>30</v>
      </c>
      <c r="AA11" s="108"/>
    </row>
    <row r="12" spans="1:27" x14ac:dyDescent="0.25">
      <c r="A12" s="106" t="s">
        <v>145</v>
      </c>
      <c r="B12" s="873"/>
      <c r="C12" s="873"/>
      <c r="D12" s="873"/>
      <c r="E12" s="873"/>
      <c r="F12" s="874">
        <f t="shared" si="1"/>
        <v>0</v>
      </c>
      <c r="G12" s="875"/>
      <c r="H12" s="873"/>
      <c r="I12" s="873"/>
      <c r="J12" s="874">
        <f t="shared" si="2"/>
        <v>0</v>
      </c>
      <c r="K12" s="875"/>
      <c r="L12" s="100"/>
      <c r="M12" s="109"/>
      <c r="N12" s="876" t="s">
        <v>146</v>
      </c>
      <c r="O12" s="876"/>
      <c r="P12" s="876"/>
      <c r="Q12" s="876"/>
      <c r="R12" s="876"/>
      <c r="S12" s="876"/>
      <c r="T12" s="876"/>
      <c r="U12" s="876"/>
      <c r="V12" s="877"/>
      <c r="W12" s="878">
        <f>SUM(W6:X11)</f>
        <v>0</v>
      </c>
      <c r="X12" s="878"/>
      <c r="Y12" s="99"/>
      <c r="Z12" s="104" t="s">
        <v>144</v>
      </c>
      <c r="AA12" s="107">
        <f>+AA6+AA7+AA8-AA9-AA10-AA11</f>
        <v>0</v>
      </c>
    </row>
    <row r="13" spans="1:27" x14ac:dyDescent="0.25">
      <c r="A13" s="106" t="s">
        <v>147</v>
      </c>
      <c r="B13" s="873"/>
      <c r="C13" s="873"/>
      <c r="D13" s="873"/>
      <c r="E13" s="873"/>
      <c r="F13" s="874">
        <f t="shared" si="1"/>
        <v>0</v>
      </c>
      <c r="G13" s="875"/>
      <c r="H13" s="873"/>
      <c r="I13" s="873"/>
      <c r="J13" s="874">
        <f t="shared" si="2"/>
        <v>0</v>
      </c>
      <c r="K13" s="875"/>
      <c r="L13" s="100"/>
      <c r="M13" s="100"/>
      <c r="N13" s="100"/>
      <c r="O13" s="100"/>
      <c r="P13" s="100"/>
      <c r="Q13" s="100"/>
      <c r="R13" s="100"/>
      <c r="S13" s="100"/>
      <c r="T13" s="100"/>
      <c r="U13" s="100"/>
      <c r="V13" s="100"/>
      <c r="W13" s="100"/>
      <c r="X13" s="100"/>
      <c r="Y13" s="99"/>
      <c r="Z13" s="99"/>
      <c r="AA13" s="99"/>
    </row>
    <row r="14" spans="1:27" x14ac:dyDescent="0.25">
      <c r="A14" s="106" t="s">
        <v>149</v>
      </c>
      <c r="B14" s="873"/>
      <c r="C14" s="873"/>
      <c r="D14" s="873"/>
      <c r="E14" s="873"/>
      <c r="F14" s="874">
        <f t="shared" si="1"/>
        <v>0</v>
      </c>
      <c r="G14" s="875"/>
      <c r="H14" s="873"/>
      <c r="I14" s="873"/>
      <c r="J14" s="874">
        <f t="shared" si="2"/>
        <v>0</v>
      </c>
      <c r="K14" s="875"/>
      <c r="L14" s="100"/>
      <c r="M14" s="863" t="s">
        <v>150</v>
      </c>
      <c r="N14" s="863"/>
      <c r="O14" s="863"/>
      <c r="P14" s="863"/>
      <c r="Q14" s="863"/>
      <c r="R14" s="863"/>
      <c r="S14" s="862" t="s">
        <v>117</v>
      </c>
      <c r="T14" s="862"/>
      <c r="U14" s="862" t="s">
        <v>151</v>
      </c>
      <c r="V14" s="862"/>
      <c r="W14" s="862" t="s">
        <v>124</v>
      </c>
      <c r="X14" s="862"/>
      <c r="Y14" s="99"/>
      <c r="Z14" s="110" t="s">
        <v>148</v>
      </c>
      <c r="AA14" s="111" t="str">
        <f>+IF(AA12=SUM(B7:C17),"OK","ERROR")</f>
        <v>OK</v>
      </c>
    </row>
    <row r="15" spans="1:27" x14ac:dyDescent="0.25">
      <c r="A15" s="106" t="s">
        <v>152</v>
      </c>
      <c r="B15" s="873"/>
      <c r="C15" s="873"/>
      <c r="D15" s="873"/>
      <c r="E15" s="873"/>
      <c r="F15" s="874">
        <f t="shared" si="1"/>
        <v>0</v>
      </c>
      <c r="G15" s="875"/>
      <c r="H15" s="873"/>
      <c r="I15" s="873"/>
      <c r="J15" s="874">
        <f t="shared" si="2"/>
        <v>0</v>
      </c>
      <c r="K15" s="875"/>
      <c r="L15" s="100"/>
      <c r="M15" s="865" t="s">
        <v>126</v>
      </c>
      <c r="N15" s="865"/>
      <c r="O15" s="865"/>
      <c r="P15" s="865"/>
      <c r="Q15" s="865"/>
      <c r="R15" s="865"/>
      <c r="S15" s="862"/>
      <c r="T15" s="862"/>
      <c r="U15" s="862"/>
      <c r="V15" s="862"/>
      <c r="W15" s="862"/>
      <c r="X15" s="862"/>
      <c r="Y15" s="99"/>
      <c r="Z15" s="99"/>
      <c r="AA15" s="99"/>
    </row>
    <row r="16" spans="1:27" x14ac:dyDescent="0.25">
      <c r="A16" s="106" t="s">
        <v>153</v>
      </c>
      <c r="B16" s="873"/>
      <c r="C16" s="873"/>
      <c r="D16" s="873"/>
      <c r="E16" s="873"/>
      <c r="F16" s="874">
        <f t="shared" si="1"/>
        <v>0</v>
      </c>
      <c r="G16" s="875"/>
      <c r="H16" s="873"/>
      <c r="I16" s="873"/>
      <c r="J16" s="874">
        <f t="shared" si="2"/>
        <v>0</v>
      </c>
      <c r="K16" s="875"/>
      <c r="L16" s="100"/>
      <c r="M16" s="879"/>
      <c r="N16" s="879"/>
      <c r="O16" s="879"/>
      <c r="P16" s="879"/>
      <c r="Q16" s="879"/>
      <c r="R16" s="879"/>
      <c r="S16" s="871"/>
      <c r="T16" s="871"/>
      <c r="U16" s="871"/>
      <c r="V16" s="871"/>
      <c r="W16" s="872">
        <f t="shared" ref="W16:W18" si="3">+U16*S16</f>
        <v>0</v>
      </c>
      <c r="X16" s="872"/>
      <c r="Y16" s="99"/>
      <c r="Z16" s="99"/>
      <c r="AA16" s="99"/>
    </row>
    <row r="17" spans="1:27" x14ac:dyDescent="0.25">
      <c r="A17" s="106" t="s">
        <v>154</v>
      </c>
      <c r="B17" s="871"/>
      <c r="C17" s="871"/>
      <c r="D17" s="871"/>
      <c r="E17" s="871"/>
      <c r="F17" s="874">
        <f t="shared" si="1"/>
        <v>0</v>
      </c>
      <c r="G17" s="875"/>
      <c r="H17" s="871"/>
      <c r="I17" s="871"/>
      <c r="J17" s="874">
        <f t="shared" si="2"/>
        <v>0</v>
      </c>
      <c r="K17" s="875"/>
      <c r="L17" s="100"/>
      <c r="M17" s="879"/>
      <c r="N17" s="879"/>
      <c r="O17" s="879"/>
      <c r="P17" s="879"/>
      <c r="Q17" s="879"/>
      <c r="R17" s="879"/>
      <c r="S17" s="871"/>
      <c r="T17" s="871"/>
      <c r="U17" s="871"/>
      <c r="V17" s="871"/>
      <c r="W17" s="872">
        <f t="shared" si="3"/>
        <v>0</v>
      </c>
      <c r="X17" s="872"/>
      <c r="Y17" s="99"/>
      <c r="Z17" s="99"/>
      <c r="AA17" s="99"/>
    </row>
    <row r="18" spans="1:27" x14ac:dyDescent="0.25">
      <c r="A18" s="112"/>
      <c r="B18" s="113"/>
      <c r="C18" s="113"/>
      <c r="D18" s="113"/>
      <c r="E18" s="113"/>
      <c r="F18" s="114"/>
      <c r="G18" s="114"/>
      <c r="H18" s="113"/>
      <c r="I18" s="113"/>
      <c r="J18" s="114"/>
      <c r="K18" s="115"/>
      <c r="L18" s="100"/>
      <c r="M18" s="879"/>
      <c r="N18" s="879"/>
      <c r="O18" s="879"/>
      <c r="P18" s="879"/>
      <c r="Q18" s="879"/>
      <c r="R18" s="879"/>
      <c r="S18" s="871"/>
      <c r="T18" s="871"/>
      <c r="U18" s="871"/>
      <c r="V18" s="871"/>
      <c r="W18" s="872">
        <f t="shared" si="3"/>
        <v>0</v>
      </c>
      <c r="X18" s="872"/>
      <c r="Y18" s="99"/>
      <c r="Z18" s="99"/>
      <c r="AA18" s="99"/>
    </row>
    <row r="19" spans="1:27" x14ac:dyDescent="0.25">
      <c r="A19" s="103" t="s">
        <v>155</v>
      </c>
      <c r="B19" s="880"/>
      <c r="C19" s="881"/>
      <c r="D19" s="881"/>
      <c r="E19" s="881"/>
      <c r="F19" s="881"/>
      <c r="G19" s="882"/>
      <c r="H19" s="880"/>
      <c r="I19" s="881"/>
      <c r="J19" s="881"/>
      <c r="K19" s="883"/>
      <c r="L19" s="100"/>
      <c r="M19" s="109"/>
      <c r="N19" s="876" t="s">
        <v>156</v>
      </c>
      <c r="O19" s="876"/>
      <c r="P19" s="876"/>
      <c r="Q19" s="876"/>
      <c r="R19" s="876"/>
      <c r="S19" s="876"/>
      <c r="T19" s="876"/>
      <c r="U19" s="876"/>
      <c r="V19" s="877"/>
      <c r="W19" s="878">
        <f>SUM(W16:X18)</f>
        <v>0</v>
      </c>
      <c r="X19" s="878"/>
      <c r="Y19" s="99"/>
      <c r="Z19" s="99"/>
      <c r="AA19" s="99"/>
    </row>
    <row r="20" spans="1:27" x14ac:dyDescent="0.25">
      <c r="A20" s="106" t="s">
        <v>157</v>
      </c>
      <c r="B20" s="873"/>
      <c r="C20" s="873"/>
      <c r="D20" s="873"/>
      <c r="E20" s="873"/>
      <c r="F20" s="874">
        <f t="shared" ref="F20:F26" si="4">+D20*B20</f>
        <v>0</v>
      </c>
      <c r="G20" s="875"/>
      <c r="H20" s="873"/>
      <c r="I20" s="873"/>
      <c r="J20" s="874">
        <f t="shared" ref="J20:J26" si="5">+H20*D20</f>
        <v>0</v>
      </c>
      <c r="K20" s="875"/>
      <c r="L20" s="100"/>
      <c r="M20" s="100"/>
      <c r="N20" s="100"/>
      <c r="O20" s="100"/>
      <c r="P20" s="100"/>
      <c r="Q20" s="100"/>
      <c r="R20" s="100"/>
      <c r="S20" s="100"/>
      <c r="T20" s="100"/>
      <c r="U20" s="100"/>
      <c r="V20" s="100"/>
      <c r="W20" s="100"/>
      <c r="X20" s="100"/>
      <c r="Y20" s="99"/>
      <c r="Z20" s="99"/>
      <c r="AA20" s="99"/>
    </row>
    <row r="21" spans="1:27" x14ac:dyDescent="0.25">
      <c r="A21" s="106" t="s">
        <v>158</v>
      </c>
      <c r="B21" s="873"/>
      <c r="C21" s="873"/>
      <c r="D21" s="873"/>
      <c r="E21" s="873"/>
      <c r="F21" s="874">
        <f t="shared" si="4"/>
        <v>0</v>
      </c>
      <c r="G21" s="875"/>
      <c r="H21" s="873"/>
      <c r="I21" s="873"/>
      <c r="J21" s="874">
        <f t="shared" si="5"/>
        <v>0</v>
      </c>
      <c r="K21" s="875"/>
      <c r="L21" s="100"/>
      <c r="M21" s="863" t="s">
        <v>159</v>
      </c>
      <c r="N21" s="863"/>
      <c r="O21" s="863"/>
      <c r="P21" s="863"/>
      <c r="Q21" s="863"/>
      <c r="R21" s="863"/>
      <c r="S21" s="862" t="s">
        <v>160</v>
      </c>
      <c r="T21" s="862" t="s">
        <v>161</v>
      </c>
      <c r="U21" s="862" t="s">
        <v>162</v>
      </c>
      <c r="V21" s="862"/>
      <c r="W21" s="862" t="s">
        <v>124</v>
      </c>
      <c r="X21" s="862"/>
      <c r="Y21" s="99"/>
      <c r="Z21" s="99"/>
      <c r="AA21" s="99"/>
    </row>
    <row r="22" spans="1:27" x14ac:dyDescent="0.25">
      <c r="A22" s="106" t="s">
        <v>163</v>
      </c>
      <c r="B22" s="873"/>
      <c r="C22" s="873"/>
      <c r="D22" s="873"/>
      <c r="E22" s="873"/>
      <c r="F22" s="874">
        <f t="shared" si="4"/>
        <v>0</v>
      </c>
      <c r="G22" s="875"/>
      <c r="H22" s="873"/>
      <c r="I22" s="873"/>
      <c r="J22" s="874">
        <f t="shared" si="5"/>
        <v>0</v>
      </c>
      <c r="K22" s="875"/>
      <c r="L22" s="100"/>
      <c r="M22" s="865" t="s">
        <v>126</v>
      </c>
      <c r="N22" s="865"/>
      <c r="O22" s="865"/>
      <c r="P22" s="865"/>
      <c r="Q22" s="865"/>
      <c r="R22" s="865"/>
      <c r="S22" s="862"/>
      <c r="T22" s="862"/>
      <c r="U22" s="862"/>
      <c r="V22" s="862"/>
      <c r="W22" s="862"/>
      <c r="X22" s="862"/>
      <c r="Y22" s="99"/>
      <c r="Z22" s="99"/>
      <c r="AA22" s="99"/>
    </row>
    <row r="23" spans="1:27" x14ac:dyDescent="0.25">
      <c r="A23" s="106" t="s">
        <v>152</v>
      </c>
      <c r="B23" s="873"/>
      <c r="C23" s="873"/>
      <c r="D23" s="873"/>
      <c r="E23" s="873"/>
      <c r="F23" s="874">
        <f t="shared" si="4"/>
        <v>0</v>
      </c>
      <c r="G23" s="875"/>
      <c r="H23" s="873"/>
      <c r="I23" s="873"/>
      <c r="J23" s="874">
        <f t="shared" si="5"/>
        <v>0</v>
      </c>
      <c r="K23" s="875"/>
      <c r="L23" s="100"/>
      <c r="M23" s="870" t="s">
        <v>164</v>
      </c>
      <c r="N23" s="870"/>
      <c r="O23" s="870"/>
      <c r="P23" s="870"/>
      <c r="Q23" s="870"/>
      <c r="R23" s="870"/>
      <c r="S23" s="116"/>
      <c r="T23" s="116"/>
      <c r="U23" s="884"/>
      <c r="V23" s="884"/>
      <c r="W23" s="872">
        <f>+U23*T23</f>
        <v>0</v>
      </c>
      <c r="X23" s="872"/>
      <c r="Y23" s="99"/>
      <c r="Z23" s="99"/>
      <c r="AA23" s="99"/>
    </row>
    <row r="24" spans="1:27" x14ac:dyDescent="0.25">
      <c r="A24" s="106" t="s">
        <v>153</v>
      </c>
      <c r="B24" s="873"/>
      <c r="C24" s="873"/>
      <c r="D24" s="873"/>
      <c r="E24" s="873"/>
      <c r="F24" s="874">
        <f t="shared" si="4"/>
        <v>0</v>
      </c>
      <c r="G24" s="875"/>
      <c r="H24" s="873"/>
      <c r="I24" s="873"/>
      <c r="J24" s="874">
        <f t="shared" si="5"/>
        <v>0</v>
      </c>
      <c r="K24" s="875"/>
      <c r="L24" s="100"/>
      <c r="M24" s="870" t="s">
        <v>165</v>
      </c>
      <c r="N24" s="870"/>
      <c r="O24" s="870"/>
      <c r="P24" s="870"/>
      <c r="Q24" s="870"/>
      <c r="R24" s="870"/>
      <c r="S24" s="116"/>
      <c r="T24" s="116"/>
      <c r="U24" s="884"/>
      <c r="V24" s="884"/>
      <c r="W24" s="872">
        <f t="shared" ref="W24:W27" si="6">+U24*T24</f>
        <v>0</v>
      </c>
      <c r="X24" s="872"/>
      <c r="Y24" s="99"/>
      <c r="Z24" s="99"/>
      <c r="AA24" s="99"/>
    </row>
    <row r="25" spans="1:27" x14ac:dyDescent="0.25">
      <c r="A25" s="106" t="s">
        <v>166</v>
      </c>
      <c r="B25" s="873"/>
      <c r="C25" s="873"/>
      <c r="D25" s="873"/>
      <c r="E25" s="873"/>
      <c r="F25" s="874">
        <f t="shared" si="4"/>
        <v>0</v>
      </c>
      <c r="G25" s="875"/>
      <c r="H25" s="873"/>
      <c r="I25" s="873"/>
      <c r="J25" s="874">
        <f t="shared" si="5"/>
        <v>0</v>
      </c>
      <c r="K25" s="875"/>
      <c r="L25" s="100"/>
      <c r="M25" s="870" t="s">
        <v>167</v>
      </c>
      <c r="N25" s="870"/>
      <c r="O25" s="870"/>
      <c r="P25" s="870"/>
      <c r="Q25" s="870"/>
      <c r="R25" s="870"/>
      <c r="S25" s="116"/>
      <c r="T25" s="116"/>
      <c r="U25" s="884"/>
      <c r="V25" s="884"/>
      <c r="W25" s="872">
        <f t="shared" si="6"/>
        <v>0</v>
      </c>
      <c r="X25" s="872"/>
      <c r="Y25" s="99"/>
      <c r="Z25" s="99"/>
      <c r="AA25" s="99"/>
    </row>
    <row r="26" spans="1:27" x14ac:dyDescent="0.25">
      <c r="A26" s="106" t="s">
        <v>168</v>
      </c>
      <c r="B26" s="873"/>
      <c r="C26" s="873"/>
      <c r="D26" s="873"/>
      <c r="E26" s="873"/>
      <c r="F26" s="874">
        <f t="shared" si="4"/>
        <v>0</v>
      </c>
      <c r="G26" s="875"/>
      <c r="H26" s="873"/>
      <c r="I26" s="873"/>
      <c r="J26" s="874">
        <f t="shared" si="5"/>
        <v>0</v>
      </c>
      <c r="K26" s="875"/>
      <c r="L26" s="100"/>
      <c r="M26" s="870" t="s">
        <v>169</v>
      </c>
      <c r="N26" s="870"/>
      <c r="O26" s="870"/>
      <c r="P26" s="870"/>
      <c r="Q26" s="870"/>
      <c r="R26" s="870"/>
      <c r="S26" s="116"/>
      <c r="T26" s="116"/>
      <c r="U26" s="884"/>
      <c r="V26" s="884"/>
      <c r="W26" s="872">
        <f t="shared" si="6"/>
        <v>0</v>
      </c>
      <c r="X26" s="872"/>
      <c r="Y26" s="99"/>
      <c r="Z26" s="99"/>
      <c r="AA26" s="99"/>
    </row>
    <row r="27" spans="1:27" x14ac:dyDescent="0.25">
      <c r="A27" s="112"/>
      <c r="B27" s="114"/>
      <c r="C27" s="114"/>
      <c r="D27" s="114"/>
      <c r="E27" s="114"/>
      <c r="F27" s="114"/>
      <c r="G27" s="114"/>
      <c r="H27" s="114"/>
      <c r="I27" s="114"/>
      <c r="J27" s="114"/>
      <c r="K27" s="115"/>
      <c r="L27" s="100"/>
      <c r="M27" s="870" t="s">
        <v>143</v>
      </c>
      <c r="N27" s="870"/>
      <c r="O27" s="870"/>
      <c r="P27" s="870"/>
      <c r="Q27" s="870"/>
      <c r="R27" s="870"/>
      <c r="S27" s="116"/>
      <c r="T27" s="116"/>
      <c r="U27" s="884"/>
      <c r="V27" s="884"/>
      <c r="W27" s="872">
        <f t="shared" si="6"/>
        <v>0</v>
      </c>
      <c r="X27" s="872"/>
      <c r="Y27" s="99"/>
      <c r="Z27" s="99"/>
      <c r="AA27" s="99"/>
    </row>
    <row r="28" spans="1:27" x14ac:dyDescent="0.25">
      <c r="A28" s="103" t="s">
        <v>170</v>
      </c>
      <c r="B28" s="117"/>
      <c r="C28" s="118"/>
      <c r="D28" s="118"/>
      <c r="E28" s="118"/>
      <c r="F28" s="118"/>
      <c r="G28" s="119"/>
      <c r="H28" s="117"/>
      <c r="I28" s="118"/>
      <c r="J28" s="118"/>
      <c r="K28" s="120"/>
      <c r="L28" s="100"/>
      <c r="M28" s="109"/>
      <c r="N28" s="876" t="s">
        <v>171</v>
      </c>
      <c r="O28" s="876"/>
      <c r="P28" s="876"/>
      <c r="Q28" s="876"/>
      <c r="R28" s="876"/>
      <c r="S28" s="876"/>
      <c r="T28" s="876"/>
      <c r="U28" s="876"/>
      <c r="V28" s="877"/>
      <c r="W28" s="878">
        <f>SUM(W23:X27)</f>
        <v>0</v>
      </c>
      <c r="X28" s="878"/>
      <c r="Y28" s="99"/>
      <c r="Z28" s="99"/>
      <c r="AA28" s="99"/>
    </row>
    <row r="29" spans="1:27" x14ac:dyDescent="0.25">
      <c r="A29" s="106" t="s">
        <v>172</v>
      </c>
      <c r="B29" s="873"/>
      <c r="C29" s="873"/>
      <c r="D29" s="873"/>
      <c r="E29" s="873"/>
      <c r="F29" s="874">
        <f t="shared" ref="F29:F36" si="7">+D29*B29</f>
        <v>0</v>
      </c>
      <c r="G29" s="875"/>
      <c r="H29" s="873"/>
      <c r="I29" s="873"/>
      <c r="J29" s="874">
        <f t="shared" ref="J29:J36" si="8">+H29*D29</f>
        <v>0</v>
      </c>
      <c r="K29" s="875"/>
      <c r="L29" s="100"/>
      <c r="M29" s="100"/>
      <c r="N29" s="100"/>
      <c r="O29" s="100"/>
      <c r="P29" s="100"/>
      <c r="Q29" s="100"/>
      <c r="R29" s="100"/>
      <c r="S29" s="100"/>
      <c r="T29" s="100"/>
      <c r="U29" s="100"/>
      <c r="V29" s="100"/>
      <c r="W29" s="100"/>
      <c r="X29" s="100"/>
      <c r="Y29" s="99"/>
      <c r="Z29" s="99"/>
      <c r="AA29" s="99"/>
    </row>
    <row r="30" spans="1:27" x14ac:dyDescent="0.25">
      <c r="A30" s="106" t="s">
        <v>173</v>
      </c>
      <c r="B30" s="873"/>
      <c r="C30" s="873"/>
      <c r="D30" s="873"/>
      <c r="E30" s="873"/>
      <c r="F30" s="874">
        <f t="shared" si="7"/>
        <v>0</v>
      </c>
      <c r="G30" s="875"/>
      <c r="H30" s="873"/>
      <c r="I30" s="873"/>
      <c r="J30" s="874">
        <f t="shared" si="8"/>
        <v>0</v>
      </c>
      <c r="K30" s="875"/>
      <c r="L30" s="100"/>
      <c r="M30" s="863" t="s">
        <v>174</v>
      </c>
      <c r="N30" s="863"/>
      <c r="O30" s="863"/>
      <c r="P30" s="863"/>
      <c r="Q30" s="863"/>
      <c r="R30" s="863"/>
      <c r="S30" s="862" t="s">
        <v>117</v>
      </c>
      <c r="T30" s="862"/>
      <c r="U30" s="862" t="s">
        <v>151</v>
      </c>
      <c r="V30" s="862"/>
      <c r="W30" s="862" t="s">
        <v>124</v>
      </c>
      <c r="X30" s="862"/>
      <c r="Y30" s="99"/>
      <c r="Z30" s="99"/>
      <c r="AA30" s="99"/>
    </row>
    <row r="31" spans="1:27" x14ac:dyDescent="0.25">
      <c r="A31" s="106" t="s">
        <v>175</v>
      </c>
      <c r="B31" s="873"/>
      <c r="C31" s="873"/>
      <c r="D31" s="873"/>
      <c r="E31" s="873"/>
      <c r="F31" s="874">
        <f t="shared" si="7"/>
        <v>0</v>
      </c>
      <c r="G31" s="875"/>
      <c r="H31" s="873"/>
      <c r="I31" s="873"/>
      <c r="J31" s="874">
        <f t="shared" si="8"/>
        <v>0</v>
      </c>
      <c r="K31" s="875"/>
      <c r="L31" s="100"/>
      <c r="M31" s="865" t="s">
        <v>126</v>
      </c>
      <c r="N31" s="865"/>
      <c r="O31" s="865"/>
      <c r="P31" s="865"/>
      <c r="Q31" s="865"/>
      <c r="R31" s="865"/>
      <c r="S31" s="862"/>
      <c r="T31" s="862"/>
      <c r="U31" s="862"/>
      <c r="V31" s="862"/>
      <c r="W31" s="862"/>
      <c r="X31" s="862"/>
      <c r="Y31" s="99"/>
      <c r="Z31" s="99"/>
      <c r="AA31" s="99"/>
    </row>
    <row r="32" spans="1:27" x14ac:dyDescent="0.25">
      <c r="A32" s="106" t="s">
        <v>176</v>
      </c>
      <c r="B32" s="873"/>
      <c r="C32" s="873"/>
      <c r="D32" s="873"/>
      <c r="E32" s="873"/>
      <c r="F32" s="874">
        <f t="shared" si="7"/>
        <v>0</v>
      </c>
      <c r="G32" s="875"/>
      <c r="H32" s="873"/>
      <c r="I32" s="873"/>
      <c r="J32" s="874">
        <f t="shared" si="8"/>
        <v>0</v>
      </c>
      <c r="K32" s="875"/>
      <c r="L32" s="100"/>
      <c r="M32" s="870"/>
      <c r="N32" s="870"/>
      <c r="O32" s="870"/>
      <c r="P32" s="870"/>
      <c r="Q32" s="870"/>
      <c r="R32" s="870"/>
      <c r="S32" s="884"/>
      <c r="T32" s="884"/>
      <c r="U32" s="884"/>
      <c r="V32" s="884"/>
      <c r="W32" s="872">
        <f t="shared" ref="W32:W34" si="9">+U32*S32</f>
        <v>0</v>
      </c>
      <c r="X32" s="872"/>
      <c r="Y32" s="99"/>
      <c r="Z32" s="99"/>
      <c r="AA32" s="99"/>
    </row>
    <row r="33" spans="1:27" x14ac:dyDescent="0.25">
      <c r="A33" s="106" t="s">
        <v>177</v>
      </c>
      <c r="B33" s="873"/>
      <c r="C33" s="873"/>
      <c r="D33" s="873"/>
      <c r="E33" s="873"/>
      <c r="F33" s="874">
        <f t="shared" si="7"/>
        <v>0</v>
      </c>
      <c r="G33" s="875"/>
      <c r="H33" s="873"/>
      <c r="I33" s="873"/>
      <c r="J33" s="874">
        <f t="shared" si="8"/>
        <v>0</v>
      </c>
      <c r="K33" s="875"/>
      <c r="L33" s="100"/>
      <c r="M33" s="870"/>
      <c r="N33" s="870"/>
      <c r="O33" s="870"/>
      <c r="P33" s="870"/>
      <c r="Q33" s="870"/>
      <c r="R33" s="870"/>
      <c r="S33" s="884"/>
      <c r="T33" s="884"/>
      <c r="U33" s="884"/>
      <c r="V33" s="884"/>
      <c r="W33" s="872">
        <f t="shared" si="9"/>
        <v>0</v>
      </c>
      <c r="X33" s="872"/>
      <c r="Y33" s="99"/>
      <c r="Z33" s="99"/>
      <c r="AA33" s="99"/>
    </row>
    <row r="34" spans="1:27" x14ac:dyDescent="0.25">
      <c r="A34" s="106" t="s">
        <v>178</v>
      </c>
      <c r="B34" s="873"/>
      <c r="C34" s="873"/>
      <c r="D34" s="873"/>
      <c r="E34" s="873"/>
      <c r="F34" s="874">
        <f t="shared" si="7"/>
        <v>0</v>
      </c>
      <c r="G34" s="875"/>
      <c r="H34" s="873"/>
      <c r="I34" s="873"/>
      <c r="J34" s="874">
        <f t="shared" si="8"/>
        <v>0</v>
      </c>
      <c r="K34" s="875"/>
      <c r="L34" s="100"/>
      <c r="M34" s="870"/>
      <c r="N34" s="870"/>
      <c r="O34" s="870"/>
      <c r="P34" s="870"/>
      <c r="Q34" s="870"/>
      <c r="R34" s="870"/>
      <c r="S34" s="884"/>
      <c r="T34" s="884"/>
      <c r="U34" s="884"/>
      <c r="V34" s="884"/>
      <c r="W34" s="872">
        <f t="shared" si="9"/>
        <v>0</v>
      </c>
      <c r="X34" s="872"/>
      <c r="Y34" s="99"/>
      <c r="Z34" s="99"/>
      <c r="AA34" s="99"/>
    </row>
    <row r="35" spans="1:27" x14ac:dyDescent="0.25">
      <c r="A35" s="106" t="s">
        <v>179</v>
      </c>
      <c r="B35" s="873"/>
      <c r="C35" s="873"/>
      <c r="D35" s="873"/>
      <c r="E35" s="873"/>
      <c r="F35" s="874">
        <f t="shared" si="7"/>
        <v>0</v>
      </c>
      <c r="G35" s="875"/>
      <c r="H35" s="873"/>
      <c r="I35" s="873"/>
      <c r="J35" s="874">
        <f t="shared" si="8"/>
        <v>0</v>
      </c>
      <c r="K35" s="875"/>
      <c r="L35" s="100"/>
      <c r="M35" s="109"/>
      <c r="N35" s="876" t="s">
        <v>180</v>
      </c>
      <c r="O35" s="876"/>
      <c r="P35" s="876"/>
      <c r="Q35" s="876"/>
      <c r="R35" s="876"/>
      <c r="S35" s="876"/>
      <c r="T35" s="876"/>
      <c r="U35" s="876"/>
      <c r="V35" s="877"/>
      <c r="W35" s="878">
        <f>SUM(W32:X34)</f>
        <v>0</v>
      </c>
      <c r="X35" s="878"/>
      <c r="Y35" s="99"/>
      <c r="Z35" s="99"/>
      <c r="AA35" s="99"/>
    </row>
    <row r="36" spans="1:27" x14ac:dyDescent="0.25">
      <c r="A36" s="106" t="s">
        <v>181</v>
      </c>
      <c r="B36" s="873"/>
      <c r="C36" s="873"/>
      <c r="D36" s="873"/>
      <c r="E36" s="873"/>
      <c r="F36" s="874">
        <f t="shared" si="7"/>
        <v>0</v>
      </c>
      <c r="G36" s="875"/>
      <c r="H36" s="873"/>
      <c r="I36" s="873"/>
      <c r="J36" s="874">
        <f t="shared" si="8"/>
        <v>0</v>
      </c>
      <c r="K36" s="875"/>
      <c r="L36" s="100"/>
      <c r="M36" s="100"/>
      <c r="N36" s="100"/>
      <c r="O36" s="100"/>
      <c r="P36" s="100"/>
      <c r="Q36" s="100"/>
      <c r="R36" s="100"/>
      <c r="S36" s="100"/>
      <c r="T36" s="100"/>
      <c r="U36" s="100"/>
      <c r="V36" s="100"/>
      <c r="W36" s="100"/>
      <c r="X36" s="100"/>
      <c r="Y36" s="99"/>
      <c r="Z36" s="99"/>
      <c r="AA36" s="99"/>
    </row>
    <row r="37" spans="1:27" x14ac:dyDescent="0.25">
      <c r="A37" s="112"/>
      <c r="B37" s="114"/>
      <c r="C37" s="114"/>
      <c r="D37" s="114"/>
      <c r="E37" s="114"/>
      <c r="F37" s="114"/>
      <c r="G37" s="114"/>
      <c r="H37" s="114"/>
      <c r="I37" s="114"/>
      <c r="J37" s="114"/>
      <c r="K37" s="115"/>
      <c r="L37" s="100"/>
      <c r="M37" s="863" t="s">
        <v>182</v>
      </c>
      <c r="N37" s="863"/>
      <c r="O37" s="863"/>
      <c r="P37" s="863"/>
      <c r="Q37" s="863"/>
      <c r="R37" s="863"/>
      <c r="S37" s="862" t="s">
        <v>117</v>
      </c>
      <c r="T37" s="862"/>
      <c r="U37" s="862" t="s">
        <v>151</v>
      </c>
      <c r="V37" s="862"/>
      <c r="W37" s="862" t="s">
        <v>124</v>
      </c>
      <c r="X37" s="862"/>
      <c r="Y37" s="99"/>
      <c r="Z37" s="99"/>
      <c r="AA37" s="99"/>
    </row>
    <row r="38" spans="1:27" x14ac:dyDescent="0.25">
      <c r="A38" s="103" t="s">
        <v>183</v>
      </c>
      <c r="B38" s="117"/>
      <c r="C38" s="118"/>
      <c r="D38" s="118"/>
      <c r="E38" s="118"/>
      <c r="F38" s="118"/>
      <c r="G38" s="119"/>
      <c r="H38" s="117"/>
      <c r="I38" s="118"/>
      <c r="J38" s="118"/>
      <c r="K38" s="120"/>
      <c r="L38" s="100"/>
      <c r="M38" s="865" t="s">
        <v>126</v>
      </c>
      <c r="N38" s="865"/>
      <c r="O38" s="865"/>
      <c r="P38" s="865"/>
      <c r="Q38" s="865"/>
      <c r="R38" s="865"/>
      <c r="S38" s="862"/>
      <c r="T38" s="862"/>
      <c r="U38" s="862"/>
      <c r="V38" s="862"/>
      <c r="W38" s="862"/>
      <c r="X38" s="862"/>
      <c r="Y38" s="99"/>
      <c r="Z38" s="99"/>
      <c r="AA38" s="99"/>
    </row>
    <row r="39" spans="1:27" x14ac:dyDescent="0.25">
      <c r="A39" s="106" t="s">
        <v>184</v>
      </c>
      <c r="B39" s="873"/>
      <c r="C39" s="873"/>
      <c r="D39" s="873"/>
      <c r="E39" s="873"/>
      <c r="F39" s="874">
        <f t="shared" ref="F39:F43" si="10">+D39*B39</f>
        <v>0</v>
      </c>
      <c r="G39" s="875"/>
      <c r="H39" s="873"/>
      <c r="I39" s="873"/>
      <c r="J39" s="874">
        <f t="shared" ref="J39:J43" si="11">+H39*D39</f>
        <v>0</v>
      </c>
      <c r="K39" s="875"/>
      <c r="L39" s="100"/>
      <c r="M39" s="879"/>
      <c r="N39" s="879"/>
      <c r="O39" s="879"/>
      <c r="P39" s="879"/>
      <c r="Q39" s="879"/>
      <c r="R39" s="879"/>
      <c r="S39" s="884"/>
      <c r="T39" s="884"/>
      <c r="U39" s="884"/>
      <c r="V39" s="884"/>
      <c r="W39" s="872">
        <f t="shared" ref="W39:W41" si="12">+U39*S39</f>
        <v>0</v>
      </c>
      <c r="X39" s="872"/>
      <c r="Y39" s="99"/>
      <c r="Z39" s="99"/>
      <c r="AA39" s="99"/>
    </row>
    <row r="40" spans="1:27" x14ac:dyDescent="0.25">
      <c r="A40" s="106" t="s">
        <v>185</v>
      </c>
      <c r="B40" s="873"/>
      <c r="C40" s="873"/>
      <c r="D40" s="873"/>
      <c r="E40" s="873"/>
      <c r="F40" s="874">
        <f t="shared" si="10"/>
        <v>0</v>
      </c>
      <c r="G40" s="875"/>
      <c r="H40" s="873"/>
      <c r="I40" s="873"/>
      <c r="J40" s="874">
        <f t="shared" si="11"/>
        <v>0</v>
      </c>
      <c r="K40" s="875"/>
      <c r="L40" s="100"/>
      <c r="M40" s="879"/>
      <c r="N40" s="879"/>
      <c r="O40" s="879"/>
      <c r="P40" s="879"/>
      <c r="Q40" s="879"/>
      <c r="R40" s="879"/>
      <c r="S40" s="884"/>
      <c r="T40" s="884"/>
      <c r="U40" s="884"/>
      <c r="V40" s="884"/>
      <c r="W40" s="872">
        <f t="shared" si="12"/>
        <v>0</v>
      </c>
      <c r="X40" s="872"/>
      <c r="Y40" s="99"/>
      <c r="Z40" s="99"/>
      <c r="AA40" s="99"/>
    </row>
    <row r="41" spans="1:27" x14ac:dyDescent="0.25">
      <c r="A41" s="106" t="s">
        <v>186</v>
      </c>
      <c r="B41" s="873"/>
      <c r="C41" s="873"/>
      <c r="D41" s="873"/>
      <c r="E41" s="873"/>
      <c r="F41" s="874">
        <f t="shared" si="10"/>
        <v>0</v>
      </c>
      <c r="G41" s="875"/>
      <c r="H41" s="873"/>
      <c r="I41" s="873"/>
      <c r="J41" s="874">
        <f t="shared" si="11"/>
        <v>0</v>
      </c>
      <c r="K41" s="875"/>
      <c r="L41" s="100"/>
      <c r="M41" s="879"/>
      <c r="N41" s="879"/>
      <c r="O41" s="879"/>
      <c r="P41" s="879"/>
      <c r="Q41" s="879"/>
      <c r="R41" s="879"/>
      <c r="S41" s="884"/>
      <c r="T41" s="884"/>
      <c r="U41" s="884"/>
      <c r="V41" s="884"/>
      <c r="W41" s="872">
        <f t="shared" si="12"/>
        <v>0</v>
      </c>
      <c r="X41" s="872"/>
      <c r="Y41" s="99"/>
      <c r="Z41" s="99"/>
      <c r="AA41" s="99"/>
    </row>
    <row r="42" spans="1:27" x14ac:dyDescent="0.25">
      <c r="A42" s="106" t="s">
        <v>187</v>
      </c>
      <c r="B42" s="873"/>
      <c r="C42" s="873"/>
      <c r="D42" s="873"/>
      <c r="E42" s="873"/>
      <c r="F42" s="874">
        <f t="shared" si="10"/>
        <v>0</v>
      </c>
      <c r="G42" s="875"/>
      <c r="H42" s="873"/>
      <c r="I42" s="873"/>
      <c r="J42" s="874">
        <f t="shared" si="11"/>
        <v>0</v>
      </c>
      <c r="K42" s="875"/>
      <c r="L42" s="100"/>
      <c r="M42" s="109"/>
      <c r="N42" s="876" t="s">
        <v>188</v>
      </c>
      <c r="O42" s="876"/>
      <c r="P42" s="876"/>
      <c r="Q42" s="876"/>
      <c r="R42" s="876"/>
      <c r="S42" s="876"/>
      <c r="T42" s="876"/>
      <c r="U42" s="876"/>
      <c r="V42" s="877"/>
      <c r="W42" s="878">
        <f>SUM(W39:X41)</f>
        <v>0</v>
      </c>
      <c r="X42" s="878"/>
      <c r="Y42" s="99"/>
      <c r="Z42" s="99"/>
      <c r="AA42" s="99"/>
    </row>
    <row r="43" spans="1:27" x14ac:dyDescent="0.25">
      <c r="A43" s="106" t="s">
        <v>189</v>
      </c>
      <c r="B43" s="873"/>
      <c r="C43" s="873"/>
      <c r="D43" s="873"/>
      <c r="E43" s="873"/>
      <c r="F43" s="874">
        <f t="shared" si="10"/>
        <v>0</v>
      </c>
      <c r="G43" s="875"/>
      <c r="H43" s="873"/>
      <c r="I43" s="873"/>
      <c r="J43" s="874">
        <f t="shared" si="11"/>
        <v>0</v>
      </c>
      <c r="K43" s="875"/>
      <c r="L43" s="100"/>
      <c r="M43" s="100"/>
      <c r="N43" s="121"/>
      <c r="O43" s="121"/>
      <c r="P43" s="121"/>
      <c r="Q43" s="121"/>
      <c r="R43" s="121"/>
      <c r="S43" s="121"/>
      <c r="T43" s="121"/>
      <c r="U43" s="121"/>
      <c r="V43" s="121"/>
      <c r="W43" s="122"/>
      <c r="X43" s="122"/>
      <c r="Y43" s="99"/>
      <c r="Z43" s="99"/>
      <c r="AA43" s="99"/>
    </row>
    <row r="44" spans="1:27" x14ac:dyDescent="0.25">
      <c r="A44" s="123"/>
      <c r="B44" s="885" t="s">
        <v>190</v>
      </c>
      <c r="C44" s="885"/>
      <c r="D44" s="885"/>
      <c r="E44" s="885"/>
      <c r="F44" s="878">
        <f>+SUM(F7:G17)+SUM(F20:G26)+SUM(F29:G36)+SUM(F39:G43)</f>
        <v>0</v>
      </c>
      <c r="G44" s="878"/>
      <c r="H44" s="878">
        <f>+SUM(H7:I17)+SUM(H20:I26)+SUM(H29:I36)+SUM(H39:I43)</f>
        <v>0</v>
      </c>
      <c r="I44" s="878"/>
      <c r="J44" s="878">
        <f>+SUM(J7:K17)+SUM(J20:K26)+SUM(J29:K36)+SUM(J39:K43)</f>
        <v>0</v>
      </c>
      <c r="K44" s="878"/>
      <c r="L44" s="100"/>
      <c r="M44" s="100"/>
      <c r="N44" s="121"/>
      <c r="O44" s="121"/>
      <c r="P44" s="121"/>
      <c r="Q44" s="121"/>
      <c r="R44" s="121"/>
      <c r="S44" s="121"/>
      <c r="T44" s="121"/>
      <c r="U44" s="121"/>
      <c r="V44" s="121"/>
      <c r="W44" s="122"/>
      <c r="X44" s="122"/>
      <c r="Y44" s="99"/>
      <c r="Z44" s="99"/>
      <c r="AA44" s="99"/>
    </row>
    <row r="45" spans="1:27" x14ac:dyDescent="0.25">
      <c r="A45" s="124"/>
      <c r="B45" s="124"/>
      <c r="C45" s="124"/>
      <c r="D45" s="124"/>
      <c r="E45" s="124"/>
      <c r="F45" s="124"/>
      <c r="G45" s="124"/>
      <c r="H45" s="124"/>
      <c r="I45" s="124"/>
      <c r="J45" s="124"/>
      <c r="K45" s="124"/>
      <c r="L45" s="124"/>
      <c r="M45" s="124"/>
      <c r="N45" s="124"/>
      <c r="O45" s="124"/>
      <c r="P45" s="125"/>
      <c r="Q45" s="125"/>
      <c r="R45" s="125"/>
      <c r="S45" s="125"/>
      <c r="T45" s="125"/>
      <c r="U45" s="125"/>
      <c r="V45" s="125"/>
      <c r="W45" s="125"/>
      <c r="X45" s="125"/>
      <c r="Y45" s="126"/>
      <c r="Z45" s="99"/>
      <c r="AA45" s="99"/>
    </row>
    <row r="46" spans="1:27" x14ac:dyDescent="0.25">
      <c r="A46" s="886" t="s">
        <v>191</v>
      </c>
      <c r="B46" s="865" t="s">
        <v>192</v>
      </c>
      <c r="C46" s="865"/>
      <c r="D46" s="865"/>
      <c r="E46" s="865"/>
      <c r="F46" s="865"/>
      <c r="G46" s="865"/>
      <c r="H46" s="865"/>
      <c r="I46" s="865"/>
      <c r="J46" s="887" t="s">
        <v>193</v>
      </c>
      <c r="K46" s="888"/>
      <c r="L46" s="888"/>
      <c r="M46" s="888"/>
      <c r="N46" s="888"/>
      <c r="O46" s="889"/>
      <c r="P46" s="887" t="s">
        <v>194</v>
      </c>
      <c r="Q46" s="888"/>
      <c r="R46" s="888"/>
      <c r="S46" s="888"/>
      <c r="T46" s="888"/>
      <c r="U46" s="889"/>
      <c r="V46" s="893" t="s">
        <v>195</v>
      </c>
      <c r="W46" s="893"/>
      <c r="X46" s="893"/>
      <c r="Y46" s="99"/>
      <c r="Z46" s="99"/>
      <c r="AA46" s="99"/>
    </row>
    <row r="47" spans="1:27" x14ac:dyDescent="0.25">
      <c r="A47" s="886"/>
      <c r="B47" s="865" t="s">
        <v>196</v>
      </c>
      <c r="C47" s="865"/>
      <c r="D47" s="865" t="s">
        <v>197</v>
      </c>
      <c r="E47" s="865"/>
      <c r="F47" s="865" t="s">
        <v>198</v>
      </c>
      <c r="G47" s="865"/>
      <c r="H47" s="865" t="s">
        <v>199</v>
      </c>
      <c r="I47" s="865"/>
      <c r="J47" s="890"/>
      <c r="K47" s="891"/>
      <c r="L47" s="891"/>
      <c r="M47" s="891"/>
      <c r="N47" s="891"/>
      <c r="O47" s="892"/>
      <c r="P47" s="890"/>
      <c r="Q47" s="891"/>
      <c r="R47" s="891"/>
      <c r="S47" s="891"/>
      <c r="T47" s="891"/>
      <c r="U47" s="892"/>
      <c r="V47" s="893"/>
      <c r="W47" s="893"/>
      <c r="X47" s="893"/>
      <c r="Y47" s="99"/>
      <c r="Z47" s="99"/>
      <c r="AA47" s="99"/>
    </row>
    <row r="48" spans="1:27" x14ac:dyDescent="0.25">
      <c r="A48" s="886"/>
      <c r="B48" s="102" t="s">
        <v>200</v>
      </c>
      <c r="C48" s="102" t="s">
        <v>201</v>
      </c>
      <c r="D48" s="102" t="s">
        <v>200</v>
      </c>
      <c r="E48" s="102" t="s">
        <v>201</v>
      </c>
      <c r="F48" s="102" t="s">
        <v>200</v>
      </c>
      <c r="G48" s="102" t="s">
        <v>201</v>
      </c>
      <c r="H48" s="102" t="s">
        <v>202</v>
      </c>
      <c r="I48" s="102" t="s">
        <v>201</v>
      </c>
      <c r="J48" s="102" t="s">
        <v>200</v>
      </c>
      <c r="K48" s="102" t="s">
        <v>201</v>
      </c>
      <c r="L48" s="102" t="s">
        <v>200</v>
      </c>
      <c r="M48" s="102" t="s">
        <v>201</v>
      </c>
      <c r="N48" s="102" t="s">
        <v>200</v>
      </c>
      <c r="O48" s="102" t="s">
        <v>201</v>
      </c>
      <c r="P48" s="102" t="s">
        <v>200</v>
      </c>
      <c r="Q48" s="102" t="s">
        <v>201</v>
      </c>
      <c r="R48" s="102" t="s">
        <v>200</v>
      </c>
      <c r="S48" s="102" t="s">
        <v>201</v>
      </c>
      <c r="T48" s="102" t="s">
        <v>202</v>
      </c>
      <c r="U48" s="102" t="s">
        <v>201</v>
      </c>
      <c r="V48" s="102" t="s">
        <v>81</v>
      </c>
      <c r="W48" s="102" t="s">
        <v>203</v>
      </c>
      <c r="X48" s="102" t="s">
        <v>201</v>
      </c>
      <c r="Y48" s="99"/>
      <c r="Z48" s="99"/>
      <c r="AA48" s="99"/>
    </row>
    <row r="49" spans="1:27" x14ac:dyDescent="0.25">
      <c r="A49" s="106" t="s">
        <v>204</v>
      </c>
      <c r="B49" s="127"/>
      <c r="C49" s="38"/>
      <c r="D49" s="127"/>
      <c r="E49" s="38"/>
      <c r="F49" s="127"/>
      <c r="G49" s="38"/>
      <c r="H49" s="127"/>
      <c r="I49" s="38"/>
      <c r="J49" s="127"/>
      <c r="K49" s="38"/>
      <c r="L49" s="127"/>
      <c r="M49" s="38"/>
      <c r="N49" s="127"/>
      <c r="O49" s="38"/>
      <c r="P49" s="127"/>
      <c r="Q49" s="38"/>
      <c r="R49" s="127"/>
      <c r="S49" s="38"/>
      <c r="T49" s="127"/>
      <c r="U49" s="38"/>
      <c r="V49" s="127"/>
      <c r="W49" s="127"/>
      <c r="X49" s="38"/>
      <c r="Y49" s="99"/>
      <c r="Z49" s="99"/>
      <c r="AA49" s="99"/>
    </row>
    <row r="50" spans="1:27" x14ac:dyDescent="0.25">
      <c r="A50" s="106" t="s">
        <v>205</v>
      </c>
      <c r="B50" s="127"/>
      <c r="C50" s="38"/>
      <c r="D50" s="127"/>
      <c r="E50" s="38"/>
      <c r="F50" s="127"/>
      <c r="G50" s="38"/>
      <c r="H50" s="127"/>
      <c r="I50" s="38"/>
      <c r="J50" s="127"/>
      <c r="K50" s="38"/>
      <c r="L50" s="127"/>
      <c r="M50" s="38"/>
      <c r="N50" s="127"/>
      <c r="O50" s="38"/>
      <c r="P50" s="127"/>
      <c r="Q50" s="38"/>
      <c r="R50" s="127"/>
      <c r="S50" s="38"/>
      <c r="T50" s="127"/>
      <c r="U50" s="38"/>
      <c r="V50" s="127"/>
      <c r="W50" s="127"/>
      <c r="X50" s="38"/>
      <c r="Y50" s="99"/>
      <c r="Z50" s="99"/>
      <c r="AA50" s="99"/>
    </row>
    <row r="51" spans="1:27" x14ac:dyDescent="0.25">
      <c r="A51" s="106" t="s">
        <v>206</v>
      </c>
      <c r="B51" s="127"/>
      <c r="C51" s="38"/>
      <c r="D51" s="127"/>
      <c r="E51" s="38"/>
      <c r="F51" s="127"/>
      <c r="G51" s="38"/>
      <c r="H51" s="127"/>
      <c r="I51" s="38"/>
      <c r="J51" s="127"/>
      <c r="K51" s="38"/>
      <c r="L51" s="127"/>
      <c r="M51" s="38"/>
      <c r="N51" s="127"/>
      <c r="O51" s="38"/>
      <c r="P51" s="127"/>
      <c r="Q51" s="38"/>
      <c r="R51" s="127"/>
      <c r="S51" s="38"/>
      <c r="T51" s="127"/>
      <c r="U51" s="38"/>
      <c r="V51" s="127"/>
      <c r="W51" s="127"/>
      <c r="X51" s="38"/>
      <c r="Y51" s="99"/>
      <c r="Z51" s="99"/>
      <c r="AA51" s="99"/>
    </row>
    <row r="52" spans="1:27" x14ac:dyDescent="0.25">
      <c r="A52" s="106" t="s">
        <v>207</v>
      </c>
      <c r="B52" s="127"/>
      <c r="C52" s="38"/>
      <c r="D52" s="127"/>
      <c r="E52" s="38"/>
      <c r="F52" s="127"/>
      <c r="G52" s="38"/>
      <c r="H52" s="127"/>
      <c r="I52" s="38"/>
      <c r="J52" s="127"/>
      <c r="K52" s="38"/>
      <c r="L52" s="127"/>
      <c r="M52" s="38"/>
      <c r="N52" s="127"/>
      <c r="O52" s="38"/>
      <c r="P52" s="127"/>
      <c r="Q52" s="38"/>
      <c r="R52" s="127"/>
      <c r="S52" s="38"/>
      <c r="T52" s="127"/>
      <c r="U52" s="38"/>
      <c r="V52" s="127"/>
      <c r="W52" s="127"/>
      <c r="X52" s="38"/>
      <c r="Y52" s="99"/>
      <c r="Z52" s="99"/>
      <c r="AA52" s="99"/>
    </row>
    <row r="53" spans="1:27" x14ac:dyDescent="0.25">
      <c r="A53" s="106" t="s">
        <v>208</v>
      </c>
      <c r="B53" s="127"/>
      <c r="C53" s="38"/>
      <c r="D53" s="127"/>
      <c r="E53" s="38"/>
      <c r="F53" s="127"/>
      <c r="G53" s="38"/>
      <c r="H53" s="127"/>
      <c r="I53" s="38"/>
      <c r="J53" s="127"/>
      <c r="K53" s="38"/>
      <c r="L53" s="127"/>
      <c r="M53" s="38"/>
      <c r="N53" s="127"/>
      <c r="O53" s="38"/>
      <c r="P53" s="127"/>
      <c r="Q53" s="38"/>
      <c r="R53" s="127"/>
      <c r="S53" s="38"/>
      <c r="T53" s="127"/>
      <c r="U53" s="38"/>
      <c r="V53" s="127"/>
      <c r="W53" s="127"/>
      <c r="X53" s="38"/>
      <c r="Y53" s="99"/>
      <c r="Z53" s="99"/>
      <c r="AA53" s="99"/>
    </row>
    <row r="54" spans="1:27" x14ac:dyDescent="0.25">
      <c r="A54" s="106"/>
      <c r="B54" s="128" t="s">
        <v>209</v>
      </c>
      <c r="C54" s="129">
        <f>SUM(C49:C53)</f>
        <v>0</v>
      </c>
      <c r="D54" s="128" t="s">
        <v>210</v>
      </c>
      <c r="E54" s="129">
        <v>0</v>
      </c>
      <c r="F54" s="128" t="s">
        <v>210</v>
      </c>
      <c r="G54" s="129">
        <v>0</v>
      </c>
      <c r="H54" s="128" t="s">
        <v>210</v>
      </c>
      <c r="I54" s="129">
        <v>0</v>
      </c>
      <c r="J54" s="128" t="s">
        <v>210</v>
      </c>
      <c r="K54" s="129">
        <v>0</v>
      </c>
      <c r="L54" s="128" t="s">
        <v>209</v>
      </c>
      <c r="M54" s="129">
        <v>0</v>
      </c>
      <c r="N54" s="128" t="s">
        <v>209</v>
      </c>
      <c r="O54" s="129">
        <v>0</v>
      </c>
      <c r="P54" s="128" t="s">
        <v>209</v>
      </c>
      <c r="Q54" s="129">
        <v>0</v>
      </c>
      <c r="R54" s="128" t="s">
        <v>209</v>
      </c>
      <c r="S54" s="129">
        <v>0</v>
      </c>
      <c r="T54" s="128" t="s">
        <v>209</v>
      </c>
      <c r="U54" s="129">
        <v>0</v>
      </c>
      <c r="V54" s="128" t="s">
        <v>209</v>
      </c>
      <c r="W54" s="129">
        <v>0</v>
      </c>
      <c r="X54" s="129">
        <v>0</v>
      </c>
      <c r="Y54" s="130">
        <f>+C54+E54+G54+I54+K54+M54+O54+Q54+S54+U54+X54</f>
        <v>0</v>
      </c>
      <c r="Z54" s="99"/>
      <c r="AA54" s="99"/>
    </row>
    <row r="55" spans="1:27" x14ac:dyDescent="0.25">
      <c r="A55" s="28"/>
      <c r="B55" s="28"/>
      <c r="C55" s="28"/>
      <c r="D55" s="28"/>
      <c r="E55" s="28"/>
      <c r="F55" s="28"/>
      <c r="G55" s="28"/>
      <c r="H55" s="28"/>
      <c r="I55" s="28"/>
      <c r="J55" s="28"/>
      <c r="K55" s="28"/>
      <c r="L55" s="131"/>
      <c r="M55" s="132"/>
      <c r="N55" s="132"/>
      <c r="O55" s="132"/>
      <c r="P55" s="57"/>
      <c r="Q55" s="57"/>
      <c r="R55" s="57"/>
      <c r="S55" s="57"/>
      <c r="T55" s="57"/>
      <c r="U55" s="57"/>
      <c r="V55" s="28"/>
      <c r="W55" s="28"/>
      <c r="X55" s="28"/>
      <c r="Y55" s="133">
        <f>+Y54+W42+W35+W28+W19+W12+F44</f>
        <v>0</v>
      </c>
      <c r="Z55" s="99"/>
      <c r="AA55" s="99"/>
    </row>
    <row r="56" spans="1:27" x14ac:dyDescent="0.25">
      <c r="A56" s="28"/>
      <c r="B56" s="28"/>
      <c r="C56" s="28"/>
      <c r="D56" s="28"/>
      <c r="E56" s="28"/>
      <c r="F56" s="28"/>
      <c r="G56" s="28"/>
      <c r="H56" s="28"/>
      <c r="I56" s="28"/>
      <c r="J56" s="28"/>
      <c r="K56" s="28"/>
      <c r="L56" s="131"/>
      <c r="M56" s="132"/>
      <c r="N56" s="132"/>
      <c r="O56" s="132"/>
      <c r="P56" s="57"/>
      <c r="Q56" s="57"/>
      <c r="R56" s="57"/>
      <c r="S56" s="57"/>
      <c r="T56" s="57"/>
      <c r="U56" s="57"/>
      <c r="V56" s="28"/>
      <c r="W56" s="28"/>
      <c r="X56" s="28"/>
      <c r="Y56" s="57"/>
      <c r="Z56" s="57"/>
      <c r="AA56" s="57"/>
    </row>
    <row r="57" spans="1:27" x14ac:dyDescent="0.25">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57"/>
      <c r="AA57" s="57"/>
    </row>
    <row r="58" spans="1:27" x14ac:dyDescent="0.25">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row>
    <row r="59" spans="1:27" x14ac:dyDescent="0.25">
      <c r="Z59" s="132"/>
      <c r="AA59" s="132"/>
    </row>
  </sheetData>
  <sheetProtection password="C993" sheet="1" objects="1" scenarios="1"/>
  <mergeCells count="298">
    <mergeCell ref="A46:A48"/>
    <mergeCell ref="B46:I46"/>
    <mergeCell ref="J46:O47"/>
    <mergeCell ref="P46:U47"/>
    <mergeCell ref="V46:X47"/>
    <mergeCell ref="B47:C47"/>
    <mergeCell ref="D47:E47"/>
    <mergeCell ref="F47:G47"/>
    <mergeCell ref="H47:I47"/>
    <mergeCell ref="U41:V41"/>
    <mergeCell ref="B43:C43"/>
    <mergeCell ref="D43:E43"/>
    <mergeCell ref="F43:G43"/>
    <mergeCell ref="H43:I43"/>
    <mergeCell ref="J43:K43"/>
    <mergeCell ref="B44:E44"/>
    <mergeCell ref="F44:G44"/>
    <mergeCell ref="H44:I44"/>
    <mergeCell ref="J44:K44"/>
    <mergeCell ref="B40:C40"/>
    <mergeCell ref="D40:E40"/>
    <mergeCell ref="F40:G40"/>
    <mergeCell ref="H40:I40"/>
    <mergeCell ref="J40:K40"/>
    <mergeCell ref="M40:R40"/>
    <mergeCell ref="S40:T40"/>
    <mergeCell ref="W41:X41"/>
    <mergeCell ref="B42:C42"/>
    <mergeCell ref="D42:E42"/>
    <mergeCell ref="F42:G42"/>
    <mergeCell ref="H42:I42"/>
    <mergeCell ref="J42:K42"/>
    <mergeCell ref="N42:V42"/>
    <mergeCell ref="W42:X42"/>
    <mergeCell ref="U40:V40"/>
    <mergeCell ref="W40:X40"/>
    <mergeCell ref="B41:C41"/>
    <mergeCell ref="D41:E41"/>
    <mergeCell ref="F41:G41"/>
    <mergeCell ref="H41:I41"/>
    <mergeCell ref="J41:K41"/>
    <mergeCell ref="M41:R41"/>
    <mergeCell ref="S41:T41"/>
    <mergeCell ref="B39:C39"/>
    <mergeCell ref="D39:E39"/>
    <mergeCell ref="F39:G39"/>
    <mergeCell ref="H39:I39"/>
    <mergeCell ref="J39:K39"/>
    <mergeCell ref="M39:R39"/>
    <mergeCell ref="S39:T39"/>
    <mergeCell ref="U39:V39"/>
    <mergeCell ref="W39:X39"/>
    <mergeCell ref="M37:R37"/>
    <mergeCell ref="W34:X34"/>
    <mergeCell ref="B35:C35"/>
    <mergeCell ref="D35:E35"/>
    <mergeCell ref="F35:G35"/>
    <mergeCell ref="H35:I35"/>
    <mergeCell ref="J35:K35"/>
    <mergeCell ref="N35:V35"/>
    <mergeCell ref="W35:X35"/>
    <mergeCell ref="S37:T38"/>
    <mergeCell ref="U37:V38"/>
    <mergeCell ref="W37:X38"/>
    <mergeCell ref="M38:R38"/>
    <mergeCell ref="B34:C34"/>
    <mergeCell ref="D34:E34"/>
    <mergeCell ref="F34:G34"/>
    <mergeCell ref="H34:I34"/>
    <mergeCell ref="J34:K34"/>
    <mergeCell ref="M34:R34"/>
    <mergeCell ref="S34:T34"/>
    <mergeCell ref="U34:V34"/>
    <mergeCell ref="B36:C36"/>
    <mergeCell ref="D36:E36"/>
    <mergeCell ref="F36:G36"/>
    <mergeCell ref="H36:I36"/>
    <mergeCell ref="J36:K36"/>
    <mergeCell ref="S32:T32"/>
    <mergeCell ref="U32:V32"/>
    <mergeCell ref="W32:X32"/>
    <mergeCell ref="B33:C33"/>
    <mergeCell ref="D33:E33"/>
    <mergeCell ref="F33:G33"/>
    <mergeCell ref="H33:I33"/>
    <mergeCell ref="J33:K33"/>
    <mergeCell ref="M33:R33"/>
    <mergeCell ref="S33:T33"/>
    <mergeCell ref="B32:C32"/>
    <mergeCell ref="D32:E32"/>
    <mergeCell ref="F32:G32"/>
    <mergeCell ref="H32:I32"/>
    <mergeCell ref="J32:K32"/>
    <mergeCell ref="M32:R32"/>
    <mergeCell ref="U33:V33"/>
    <mergeCell ref="W33:X33"/>
    <mergeCell ref="S30:T31"/>
    <mergeCell ref="U30:V31"/>
    <mergeCell ref="W30:X31"/>
    <mergeCell ref="B31:C31"/>
    <mergeCell ref="D31:E31"/>
    <mergeCell ref="F31:G31"/>
    <mergeCell ref="H31:I31"/>
    <mergeCell ref="J31:K31"/>
    <mergeCell ref="M31:R31"/>
    <mergeCell ref="B30:C30"/>
    <mergeCell ref="D30:E30"/>
    <mergeCell ref="F30:G30"/>
    <mergeCell ref="H30:I30"/>
    <mergeCell ref="J30:K30"/>
    <mergeCell ref="M30:R30"/>
    <mergeCell ref="M27:R27"/>
    <mergeCell ref="U27:V27"/>
    <mergeCell ref="W27:X27"/>
    <mergeCell ref="N28:V28"/>
    <mergeCell ref="W28:X28"/>
    <mergeCell ref="B29:C29"/>
    <mergeCell ref="D29:E29"/>
    <mergeCell ref="F29:G29"/>
    <mergeCell ref="H29:I29"/>
    <mergeCell ref="J29:K29"/>
    <mergeCell ref="U25:V25"/>
    <mergeCell ref="W25:X25"/>
    <mergeCell ref="B26:C26"/>
    <mergeCell ref="D26:E26"/>
    <mergeCell ref="F26:G26"/>
    <mergeCell ref="H26:I26"/>
    <mergeCell ref="J26:K26"/>
    <mergeCell ref="M26:R26"/>
    <mergeCell ref="U26:V26"/>
    <mergeCell ref="W26:X26"/>
    <mergeCell ref="B25:C25"/>
    <mergeCell ref="D25:E25"/>
    <mergeCell ref="F25:G25"/>
    <mergeCell ref="H25:I25"/>
    <mergeCell ref="J25:K25"/>
    <mergeCell ref="M25:R25"/>
    <mergeCell ref="U23:V23"/>
    <mergeCell ref="W23:X23"/>
    <mergeCell ref="B24:C24"/>
    <mergeCell ref="D24:E24"/>
    <mergeCell ref="F24:G24"/>
    <mergeCell ref="H24:I24"/>
    <mergeCell ref="J24:K24"/>
    <mergeCell ref="M24:R24"/>
    <mergeCell ref="U24:V24"/>
    <mergeCell ref="W24:X24"/>
    <mergeCell ref="B23:C23"/>
    <mergeCell ref="D23:E23"/>
    <mergeCell ref="F23:G23"/>
    <mergeCell ref="H23:I23"/>
    <mergeCell ref="J23:K23"/>
    <mergeCell ref="M23:R23"/>
    <mergeCell ref="S21:S22"/>
    <mergeCell ref="T21:T22"/>
    <mergeCell ref="U21:V22"/>
    <mergeCell ref="W21:X22"/>
    <mergeCell ref="B22:C22"/>
    <mergeCell ref="D22:E22"/>
    <mergeCell ref="F22:G22"/>
    <mergeCell ref="H22:I22"/>
    <mergeCell ref="J22:K22"/>
    <mergeCell ref="M22:R22"/>
    <mergeCell ref="B21:C21"/>
    <mergeCell ref="D21:E21"/>
    <mergeCell ref="F21:G21"/>
    <mergeCell ref="H21:I21"/>
    <mergeCell ref="J21:K21"/>
    <mergeCell ref="M21:R21"/>
    <mergeCell ref="W19:X19"/>
    <mergeCell ref="B20:C20"/>
    <mergeCell ref="D20:E20"/>
    <mergeCell ref="F20:G20"/>
    <mergeCell ref="H20:I20"/>
    <mergeCell ref="J20:K20"/>
    <mergeCell ref="B19:C19"/>
    <mergeCell ref="D19:E19"/>
    <mergeCell ref="F19:G19"/>
    <mergeCell ref="H19:I19"/>
    <mergeCell ref="J19:K19"/>
    <mergeCell ref="N19:V19"/>
    <mergeCell ref="U17:V17"/>
    <mergeCell ref="W17:X17"/>
    <mergeCell ref="M18:R18"/>
    <mergeCell ref="S18:T18"/>
    <mergeCell ref="U18:V18"/>
    <mergeCell ref="W18:X18"/>
    <mergeCell ref="S16:T16"/>
    <mergeCell ref="U16:V16"/>
    <mergeCell ref="W16:X16"/>
    <mergeCell ref="B17:C17"/>
    <mergeCell ref="D17:E17"/>
    <mergeCell ref="F17:G17"/>
    <mergeCell ref="H17:I17"/>
    <mergeCell ref="J17:K17"/>
    <mergeCell ref="M17:R17"/>
    <mergeCell ref="S17:T17"/>
    <mergeCell ref="B16:C16"/>
    <mergeCell ref="D16:E16"/>
    <mergeCell ref="F16:G16"/>
    <mergeCell ref="H16:I16"/>
    <mergeCell ref="J16:K16"/>
    <mergeCell ref="M16:R16"/>
    <mergeCell ref="B14:C14"/>
    <mergeCell ref="D14:E14"/>
    <mergeCell ref="F14:G14"/>
    <mergeCell ref="H14:I14"/>
    <mergeCell ref="J14:K14"/>
    <mergeCell ref="M14:R14"/>
    <mergeCell ref="S14:T15"/>
    <mergeCell ref="U14:V15"/>
    <mergeCell ref="W14:X15"/>
    <mergeCell ref="B15:C15"/>
    <mergeCell ref="D15:E15"/>
    <mergeCell ref="F15:G15"/>
    <mergeCell ref="H15:I15"/>
    <mergeCell ref="J15:K15"/>
    <mergeCell ref="M15:R15"/>
    <mergeCell ref="B12:C12"/>
    <mergeCell ref="D12:E12"/>
    <mergeCell ref="F12:G12"/>
    <mergeCell ref="H12:I12"/>
    <mergeCell ref="J12:K12"/>
    <mergeCell ref="N12:V12"/>
    <mergeCell ref="W12:X12"/>
    <mergeCell ref="B13:C13"/>
    <mergeCell ref="D13:E13"/>
    <mergeCell ref="F13:G13"/>
    <mergeCell ref="H13:I13"/>
    <mergeCell ref="J13:K13"/>
    <mergeCell ref="S10:T10"/>
    <mergeCell ref="U10:V10"/>
    <mergeCell ref="W10:X10"/>
    <mergeCell ref="B11:C11"/>
    <mergeCell ref="D11:E11"/>
    <mergeCell ref="F11:G11"/>
    <mergeCell ref="H11:I11"/>
    <mergeCell ref="J11:K11"/>
    <mergeCell ref="M11:R11"/>
    <mergeCell ref="S11:T11"/>
    <mergeCell ref="B10:C10"/>
    <mergeCell ref="D10:E10"/>
    <mergeCell ref="F10:G10"/>
    <mergeCell ref="H10:I10"/>
    <mergeCell ref="J10:K10"/>
    <mergeCell ref="M10:R10"/>
    <mergeCell ref="U11:V11"/>
    <mergeCell ref="W11:X11"/>
    <mergeCell ref="B9:C9"/>
    <mergeCell ref="D9:E9"/>
    <mergeCell ref="F9:G9"/>
    <mergeCell ref="H9:I9"/>
    <mergeCell ref="J9:K9"/>
    <mergeCell ref="M9:R9"/>
    <mergeCell ref="S9:T9"/>
    <mergeCell ref="U9:V9"/>
    <mergeCell ref="W9:X9"/>
    <mergeCell ref="B8:C8"/>
    <mergeCell ref="D8:E8"/>
    <mergeCell ref="F8:G8"/>
    <mergeCell ref="H8:I8"/>
    <mergeCell ref="J8:K8"/>
    <mergeCell ref="M8:R8"/>
    <mergeCell ref="S8:T8"/>
    <mergeCell ref="U8:V8"/>
    <mergeCell ref="W8:X8"/>
    <mergeCell ref="B7:C7"/>
    <mergeCell ref="D7:E7"/>
    <mergeCell ref="F7:G7"/>
    <mergeCell ref="H7:I7"/>
    <mergeCell ref="J7:K7"/>
    <mergeCell ref="M7:R7"/>
    <mergeCell ref="S7:T7"/>
    <mergeCell ref="U7:V7"/>
    <mergeCell ref="W7:X7"/>
    <mergeCell ref="Z4:AA4"/>
    <mergeCell ref="H5:I5"/>
    <mergeCell ref="J5:K5"/>
    <mergeCell ref="M5:R5"/>
    <mergeCell ref="B6:C6"/>
    <mergeCell ref="D6:E6"/>
    <mergeCell ref="F6:G6"/>
    <mergeCell ref="H6:I6"/>
    <mergeCell ref="J6:K6"/>
    <mergeCell ref="M6:R6"/>
    <mergeCell ref="S6:T6"/>
    <mergeCell ref="U6:V6"/>
    <mergeCell ref="W6:X6"/>
    <mergeCell ref="W1:X1"/>
    <mergeCell ref="C2:D2"/>
    <mergeCell ref="B4:C5"/>
    <mergeCell ref="D4:E5"/>
    <mergeCell ref="F4:G5"/>
    <mergeCell ref="H4:K4"/>
    <mergeCell ref="M4:R4"/>
    <mergeCell ref="S4:T5"/>
    <mergeCell ref="U4:V5"/>
    <mergeCell ref="W4:X5"/>
  </mergeCells>
  <conditionalFormatting sqref="AA14">
    <cfRule type="cellIs" dxfId="0"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62" orientation="landscape" r:id="rId1"/>
  <headerFooter>
    <oddFooter>&amp;L_________________________________
                    Firma Empresa&amp;R__________________________________
Inicialización Contador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zoomScaleNormal="100" workbookViewId="0">
      <selection activeCell="C4" sqref="C4:D4"/>
    </sheetView>
  </sheetViews>
  <sheetFormatPr baseColWidth="10" defaultRowHeight="15" x14ac:dyDescent="0.25"/>
  <cols>
    <col min="1" max="1" width="3.85546875" customWidth="1"/>
    <col min="2" max="2" width="35.42578125" bestFit="1" customWidth="1"/>
    <col min="3" max="4" width="13.7109375" customWidth="1"/>
    <col min="5" max="5" width="3.28515625" customWidth="1"/>
    <col min="6" max="7" width="13.7109375" customWidth="1"/>
  </cols>
  <sheetData>
    <row r="1" spans="1:11" x14ac:dyDescent="0.25">
      <c r="A1" s="134"/>
      <c r="B1" s="95" t="str">
        <f>'INFORMACIÓN GENERAL'!$A$4</f>
        <v>NOMBRE O RAZÓN SOCIAL:</v>
      </c>
      <c r="C1" s="857">
        <f>'INFORMACIÓN GENERAL'!C4:I4</f>
        <v>0</v>
      </c>
      <c r="D1" s="857"/>
      <c r="E1" s="58"/>
      <c r="F1" s="59"/>
      <c r="G1" s="60" t="s">
        <v>1010</v>
      </c>
      <c r="I1" s="847" t="s">
        <v>1005</v>
      </c>
      <c r="J1" s="847"/>
      <c r="K1" s="847"/>
    </row>
    <row r="2" spans="1:11" x14ac:dyDescent="0.25">
      <c r="A2" s="134"/>
      <c r="B2" s="95" t="str">
        <f>'INFORMACIÓN GENERAL'!$A$9</f>
        <v>FECHA DE ESTADOS FINANCIEROS:</v>
      </c>
      <c r="C2" s="858">
        <f>'INFORMACIÓN GENERAL'!C9:D9</f>
        <v>43100</v>
      </c>
      <c r="D2" s="858"/>
      <c r="E2" s="94">
        <v>1</v>
      </c>
      <c r="F2" s="61"/>
      <c r="G2" s="5"/>
      <c r="I2" s="847"/>
      <c r="J2" s="847"/>
      <c r="K2" s="847"/>
    </row>
    <row r="3" spans="1:11" x14ac:dyDescent="0.25">
      <c r="A3" s="100"/>
      <c r="B3" s="95"/>
      <c r="C3" s="135"/>
      <c r="D3" s="135"/>
      <c r="E3" s="100"/>
      <c r="F3" s="135"/>
      <c r="G3" s="100"/>
      <c r="I3" s="847"/>
      <c r="J3" s="847"/>
      <c r="K3" s="847"/>
    </row>
    <row r="4" spans="1:11" x14ac:dyDescent="0.25">
      <c r="A4" s="100"/>
      <c r="B4" s="95"/>
      <c r="C4" s="894">
        <f>DATE(YEAR($C$2)-$E$2,MONTH($C$2),DAY($C$2))</f>
        <v>42735</v>
      </c>
      <c r="D4" s="894">
        <f>DATE(YEAR($C$2)+D2,MONTH($C$2),DAY($C$2))</f>
        <v>43100</v>
      </c>
      <c r="E4" s="896"/>
      <c r="F4" s="894">
        <f>+C2</f>
        <v>43100</v>
      </c>
      <c r="G4" s="894"/>
      <c r="I4" s="847"/>
      <c r="J4" s="847"/>
      <c r="K4" s="847"/>
    </row>
    <row r="5" spans="1:11" x14ac:dyDescent="0.25">
      <c r="A5" s="100"/>
      <c r="B5" s="100"/>
      <c r="C5" s="102" t="s">
        <v>38</v>
      </c>
      <c r="D5" s="102" t="s">
        <v>39</v>
      </c>
      <c r="E5" s="896"/>
      <c r="F5" s="102" t="s">
        <v>38</v>
      </c>
      <c r="G5" s="102" t="s">
        <v>39</v>
      </c>
      <c r="I5" s="847"/>
      <c r="J5" s="847"/>
      <c r="K5" s="847"/>
    </row>
    <row r="6" spans="1:11" x14ac:dyDescent="0.25">
      <c r="A6" s="134"/>
      <c r="B6" s="136" t="s">
        <v>211</v>
      </c>
      <c r="C6" s="95"/>
      <c r="D6" s="95"/>
      <c r="E6" s="95"/>
      <c r="F6" s="95"/>
      <c r="G6" s="95"/>
      <c r="I6" s="847"/>
      <c r="J6" s="847"/>
      <c r="K6" s="847"/>
    </row>
    <row r="7" spans="1:11" x14ac:dyDescent="0.25">
      <c r="A7" s="25"/>
      <c r="B7" s="137" t="s">
        <v>212</v>
      </c>
      <c r="C7" s="93"/>
      <c r="D7" s="93"/>
      <c r="E7" s="61"/>
      <c r="F7" s="138"/>
      <c r="G7" s="138"/>
      <c r="I7" s="847"/>
      <c r="J7" s="847"/>
      <c r="K7" s="847"/>
    </row>
    <row r="8" spans="1:11" x14ac:dyDescent="0.25">
      <c r="A8" s="25"/>
      <c r="B8" s="76" t="s">
        <v>213</v>
      </c>
      <c r="C8" s="93"/>
      <c r="D8" s="93"/>
      <c r="E8" s="61"/>
      <c r="F8" s="138"/>
      <c r="G8" s="138"/>
      <c r="I8" s="847"/>
      <c r="J8" s="847"/>
      <c r="K8" s="847"/>
    </row>
    <row r="9" spans="1:11" x14ac:dyDescent="0.25">
      <c r="A9" s="25"/>
      <c r="B9" s="62" t="s">
        <v>214</v>
      </c>
      <c r="C9" s="63"/>
      <c r="D9" s="64"/>
      <c r="E9" s="139"/>
      <c r="F9" s="63"/>
      <c r="G9" s="64"/>
    </row>
    <row r="10" spans="1:11" x14ac:dyDescent="0.25">
      <c r="A10" s="25"/>
      <c r="B10" s="84" t="s">
        <v>51</v>
      </c>
      <c r="C10" s="80"/>
      <c r="D10" s="81"/>
      <c r="E10" s="139"/>
      <c r="F10" s="80"/>
      <c r="G10" s="81"/>
    </row>
    <row r="11" spans="1:11" x14ac:dyDescent="0.25">
      <c r="A11" s="25"/>
      <c r="B11" s="62" t="s">
        <v>215</v>
      </c>
      <c r="C11" s="64"/>
      <c r="D11" s="64"/>
      <c r="E11" s="139"/>
      <c r="F11" s="64"/>
      <c r="G11" s="64"/>
    </row>
    <row r="12" spans="1:11" x14ac:dyDescent="0.25">
      <c r="A12" s="25"/>
      <c r="B12" s="62" t="s">
        <v>216</v>
      </c>
      <c r="C12" s="63"/>
      <c r="D12" s="64"/>
      <c r="E12" s="139"/>
      <c r="F12" s="63"/>
      <c r="G12" s="64"/>
    </row>
    <row r="13" spans="1:11" x14ac:dyDescent="0.25">
      <c r="A13" s="25"/>
      <c r="B13" s="62" t="s">
        <v>217</v>
      </c>
      <c r="C13" s="63"/>
      <c r="D13" s="64"/>
      <c r="E13" s="139"/>
      <c r="F13" s="63"/>
      <c r="G13" s="64">
        <v>0</v>
      </c>
    </row>
    <row r="14" spans="1:11" x14ac:dyDescent="0.25">
      <c r="A14" s="25"/>
      <c r="B14" s="84" t="s">
        <v>107</v>
      </c>
      <c r="C14" s="80"/>
      <c r="D14" s="81"/>
      <c r="E14" s="139"/>
      <c r="F14" s="80"/>
      <c r="G14" s="81"/>
    </row>
    <row r="15" spans="1:11" x14ac:dyDescent="0.25">
      <c r="A15" s="25"/>
      <c r="B15" s="62" t="s">
        <v>218</v>
      </c>
      <c r="C15" s="64"/>
      <c r="D15" s="64"/>
      <c r="E15" s="139"/>
      <c r="F15" s="64"/>
      <c r="G15" s="64"/>
    </row>
    <row r="16" spans="1:11" x14ac:dyDescent="0.25">
      <c r="A16" s="25"/>
      <c r="B16" s="41" t="s">
        <v>46</v>
      </c>
      <c r="C16" s="64"/>
      <c r="D16" s="64"/>
      <c r="E16" s="139"/>
      <c r="F16" s="64"/>
      <c r="G16" s="64"/>
    </row>
    <row r="17" spans="1:7" x14ac:dyDescent="0.25">
      <c r="A17" s="25"/>
      <c r="B17" s="70" t="s">
        <v>219</v>
      </c>
      <c r="C17" s="71">
        <f>+C9+SUM(C11:C13)+SUM(C15:C16)</f>
        <v>0</v>
      </c>
      <c r="D17" s="71">
        <f>+D9+SUM(D11:D13)+SUM(D15:D16)</f>
        <v>0</v>
      </c>
      <c r="E17" s="65"/>
      <c r="F17" s="71">
        <f>+F9+SUM(F11:F13)+SUM(F15:F16)</f>
        <v>0</v>
      </c>
      <c r="G17" s="71">
        <f>+G9+SUM(G11:G13)+SUM(G15:G16)</f>
        <v>0</v>
      </c>
    </row>
    <row r="18" spans="1:7" x14ac:dyDescent="0.25">
      <c r="A18" s="25"/>
      <c r="B18" s="25"/>
      <c r="C18" s="83"/>
      <c r="D18" s="83"/>
      <c r="E18" s="83"/>
      <c r="F18" s="83"/>
      <c r="G18" s="83"/>
    </row>
    <row r="19" spans="1:7" x14ac:dyDescent="0.25">
      <c r="A19" s="25"/>
      <c r="B19" s="76" t="s">
        <v>220</v>
      </c>
      <c r="C19" s="77"/>
      <c r="D19" s="77"/>
      <c r="E19" s="83"/>
      <c r="F19" s="83"/>
      <c r="G19" s="83"/>
    </row>
    <row r="20" spans="1:7" x14ac:dyDescent="0.25">
      <c r="A20" s="25"/>
      <c r="B20" s="62" t="s">
        <v>44</v>
      </c>
      <c r="C20" s="63"/>
      <c r="D20" s="64"/>
      <c r="E20" s="140"/>
      <c r="F20" s="63"/>
      <c r="G20" s="64"/>
    </row>
    <row r="21" spans="1:7" x14ac:dyDescent="0.25">
      <c r="A21" s="25"/>
      <c r="B21" s="62" t="s">
        <v>45</v>
      </c>
      <c r="C21" s="63"/>
      <c r="D21" s="64"/>
      <c r="E21" s="140"/>
      <c r="F21" s="63"/>
      <c r="G21" s="64"/>
    </row>
    <row r="22" spans="1:7" x14ac:dyDescent="0.25">
      <c r="A22" s="25"/>
      <c r="B22" s="62" t="s">
        <v>221</v>
      </c>
      <c r="C22" s="63"/>
      <c r="D22" s="64"/>
      <c r="E22" s="140"/>
      <c r="F22" s="63"/>
      <c r="G22" s="64"/>
    </row>
    <row r="23" spans="1:7" x14ac:dyDescent="0.25">
      <c r="A23" s="25"/>
      <c r="B23" s="62" t="s">
        <v>222</v>
      </c>
      <c r="C23" s="63"/>
      <c r="D23" s="64"/>
      <c r="E23" s="140"/>
      <c r="F23" s="63"/>
      <c r="G23" s="64"/>
    </row>
    <row r="24" spans="1:7" x14ac:dyDescent="0.25">
      <c r="A24" s="25"/>
      <c r="B24" s="62" t="s">
        <v>223</v>
      </c>
      <c r="C24" s="63"/>
      <c r="D24" s="64"/>
      <c r="E24" s="140"/>
      <c r="F24" s="63"/>
      <c r="G24" s="64"/>
    </row>
    <row r="25" spans="1:7" x14ac:dyDescent="0.25">
      <c r="A25" s="25"/>
      <c r="B25" s="62" t="s">
        <v>224</v>
      </c>
      <c r="C25" s="63"/>
      <c r="D25" s="64"/>
      <c r="E25" s="140"/>
      <c r="F25" s="63"/>
      <c r="G25" s="64"/>
    </row>
    <row r="26" spans="1:7" x14ac:dyDescent="0.25">
      <c r="A26" s="25"/>
      <c r="B26" s="84" t="s">
        <v>107</v>
      </c>
      <c r="C26" s="80"/>
      <c r="D26" s="81"/>
      <c r="E26" s="140"/>
      <c r="F26" s="81"/>
      <c r="G26" s="81"/>
    </row>
    <row r="27" spans="1:7" x14ac:dyDescent="0.25">
      <c r="A27" s="25"/>
      <c r="B27" s="62" t="s">
        <v>225</v>
      </c>
      <c r="C27" s="80"/>
      <c r="D27" s="81"/>
      <c r="E27" s="140"/>
      <c r="F27" s="81"/>
      <c r="G27" s="81"/>
    </row>
    <row r="28" spans="1:7" x14ac:dyDescent="0.25">
      <c r="A28" s="25"/>
      <c r="B28" s="141" t="s">
        <v>44</v>
      </c>
      <c r="C28" s="64"/>
      <c r="D28" s="64"/>
      <c r="E28" s="140"/>
      <c r="F28" s="64"/>
      <c r="G28" s="64"/>
    </row>
    <row r="29" spans="1:7" x14ac:dyDescent="0.25">
      <c r="A29" s="25"/>
      <c r="B29" s="141" t="s">
        <v>226</v>
      </c>
      <c r="C29" s="64"/>
      <c r="D29" s="64"/>
      <c r="E29" s="140"/>
      <c r="F29" s="64"/>
      <c r="G29" s="64"/>
    </row>
    <row r="30" spans="1:7" x14ac:dyDescent="0.25">
      <c r="A30" s="25"/>
      <c r="B30" s="70" t="s">
        <v>227</v>
      </c>
      <c r="C30" s="71">
        <f>+SUM(C20:C25)+SUM(C28:C29)</f>
        <v>0</v>
      </c>
      <c r="D30" s="71">
        <f>+SUM(D20:D25)+SUM(D28:D29)</f>
        <v>0</v>
      </c>
      <c r="E30" s="83"/>
      <c r="F30" s="71">
        <f>+SUM(F20:F25)+SUM(F28:F29)</f>
        <v>0</v>
      </c>
      <c r="G30" s="71">
        <f>+SUM(G20:G25)+SUM(G28:G29)</f>
        <v>0</v>
      </c>
    </row>
    <row r="31" spans="1:7" x14ac:dyDescent="0.25">
      <c r="A31" s="25"/>
      <c r="B31" s="25"/>
      <c r="C31" s="83"/>
      <c r="D31" s="83"/>
      <c r="E31" s="83"/>
      <c r="F31" s="83"/>
      <c r="G31" s="83"/>
    </row>
    <row r="32" spans="1:7" x14ac:dyDescent="0.25">
      <c r="A32" s="25"/>
      <c r="B32" s="76" t="s">
        <v>228</v>
      </c>
      <c r="C32" s="77"/>
      <c r="D32" s="77"/>
      <c r="E32" s="895"/>
      <c r="F32" s="83"/>
      <c r="G32" s="83"/>
    </row>
    <row r="33" spans="1:7" x14ac:dyDescent="0.25">
      <c r="A33" s="25"/>
      <c r="B33" s="62" t="s">
        <v>217</v>
      </c>
      <c r="C33" s="63"/>
      <c r="D33" s="64"/>
      <c r="E33" s="895"/>
      <c r="F33" s="63"/>
      <c r="G33" s="64"/>
    </row>
    <row r="34" spans="1:7" x14ac:dyDescent="0.25">
      <c r="A34" s="25"/>
      <c r="B34" s="62" t="s">
        <v>229</v>
      </c>
      <c r="C34" s="63"/>
      <c r="D34" s="64"/>
      <c r="E34" s="895"/>
      <c r="F34" s="63"/>
      <c r="G34" s="64"/>
    </row>
    <row r="35" spans="1:7" x14ac:dyDescent="0.25">
      <c r="A35" s="25"/>
      <c r="B35" s="62" t="s">
        <v>230</v>
      </c>
      <c r="C35" s="63"/>
      <c r="D35" s="64"/>
      <c r="E35" s="895"/>
      <c r="F35" s="63"/>
      <c r="G35" s="64"/>
    </row>
    <row r="36" spans="1:7" x14ac:dyDescent="0.25">
      <c r="A36" s="25"/>
      <c r="B36" s="62" t="s">
        <v>61</v>
      </c>
      <c r="C36" s="63"/>
      <c r="D36" s="64"/>
      <c r="E36" s="895"/>
      <c r="F36" s="63"/>
      <c r="G36" s="64"/>
    </row>
    <row r="37" spans="1:7" x14ac:dyDescent="0.25">
      <c r="A37" s="25"/>
      <c r="B37" s="62" t="s">
        <v>231</v>
      </c>
      <c r="C37" s="63"/>
      <c r="D37" s="64"/>
      <c r="E37" s="895"/>
      <c r="F37" s="63"/>
      <c r="G37" s="64"/>
    </row>
    <row r="38" spans="1:7" x14ac:dyDescent="0.25">
      <c r="A38" s="25"/>
      <c r="B38" s="62" t="s">
        <v>232</v>
      </c>
      <c r="C38" s="63"/>
      <c r="D38" s="64"/>
      <c r="E38" s="895"/>
      <c r="F38" s="63"/>
      <c r="G38" s="64"/>
    </row>
    <row r="39" spans="1:7" x14ac:dyDescent="0.25">
      <c r="A39" s="25"/>
      <c r="B39" s="62" t="s">
        <v>233</v>
      </c>
      <c r="C39" s="63"/>
      <c r="D39" s="64"/>
      <c r="E39" s="895"/>
      <c r="F39" s="63"/>
      <c r="G39" s="64"/>
    </row>
    <row r="40" spans="1:7" x14ac:dyDescent="0.25">
      <c r="A40" s="25"/>
      <c r="B40" s="62" t="s">
        <v>234</v>
      </c>
      <c r="C40" s="63"/>
      <c r="D40" s="64"/>
      <c r="E40" s="895"/>
      <c r="F40" s="63"/>
      <c r="G40" s="64"/>
    </row>
    <row r="41" spans="1:7" x14ac:dyDescent="0.25">
      <c r="A41" s="25"/>
      <c r="B41" s="62" t="s">
        <v>235</v>
      </c>
      <c r="C41" s="63"/>
      <c r="D41" s="64"/>
      <c r="E41" s="895"/>
      <c r="F41" s="63"/>
      <c r="G41" s="64"/>
    </row>
    <row r="42" spans="1:7" x14ac:dyDescent="0.25">
      <c r="A42" s="25"/>
      <c r="B42" s="70" t="s">
        <v>236</v>
      </c>
      <c r="C42" s="71">
        <f>+SUM(C33:C41)</f>
        <v>0</v>
      </c>
      <c r="D42" s="71">
        <f>+SUM(D33:D41)</f>
        <v>0</v>
      </c>
      <c r="E42" s="895"/>
      <c r="F42" s="71">
        <f>+SUM(F33:F41)</f>
        <v>0</v>
      </c>
      <c r="G42" s="71">
        <f>+SUM(G33:G41)</f>
        <v>0</v>
      </c>
    </row>
    <row r="43" spans="1:7" x14ac:dyDescent="0.25">
      <c r="A43" s="25"/>
      <c r="B43" s="25"/>
      <c r="C43" s="83"/>
      <c r="D43" s="83"/>
      <c r="E43" s="83"/>
      <c r="F43" s="83"/>
      <c r="G43" s="83"/>
    </row>
    <row r="44" spans="1:7" x14ac:dyDescent="0.25">
      <c r="A44" s="25"/>
      <c r="B44" s="76" t="s">
        <v>237</v>
      </c>
      <c r="C44" s="77"/>
      <c r="D44" s="77"/>
      <c r="E44" s="895"/>
      <c r="F44" s="83"/>
      <c r="G44" s="83"/>
    </row>
    <row r="45" spans="1:7" x14ac:dyDescent="0.25">
      <c r="A45" s="25"/>
      <c r="B45" s="62" t="s">
        <v>238</v>
      </c>
      <c r="C45" s="63"/>
      <c r="D45" s="64"/>
      <c r="E45" s="895"/>
      <c r="F45" s="63"/>
      <c r="G45" s="64"/>
    </row>
    <row r="46" spans="1:7" x14ac:dyDescent="0.25">
      <c r="A46" s="25"/>
      <c r="B46" s="62" t="s">
        <v>239</v>
      </c>
      <c r="C46" s="63"/>
      <c r="D46" s="64"/>
      <c r="E46" s="895"/>
      <c r="F46" s="63"/>
      <c r="G46" s="64"/>
    </row>
    <row r="47" spans="1:7" x14ac:dyDescent="0.25">
      <c r="A47" s="25"/>
      <c r="B47" s="62" t="s">
        <v>240</v>
      </c>
      <c r="C47" s="63"/>
      <c r="D47" s="64"/>
      <c r="E47" s="895"/>
      <c r="F47" s="63"/>
      <c r="G47" s="64"/>
    </row>
    <row r="48" spans="1:7" x14ac:dyDescent="0.25">
      <c r="A48" s="25"/>
      <c r="B48" s="41" t="s">
        <v>46</v>
      </c>
      <c r="C48" s="63"/>
      <c r="D48" s="64"/>
      <c r="E48" s="895"/>
      <c r="F48" s="63"/>
      <c r="G48" s="64"/>
    </row>
    <row r="49" spans="1:7" x14ac:dyDescent="0.25">
      <c r="A49" s="25"/>
      <c r="B49" s="70" t="s">
        <v>241</v>
      </c>
      <c r="C49" s="71">
        <f>+SUM(C45:C48)</f>
        <v>0</v>
      </c>
      <c r="D49" s="71">
        <f>+SUM(D45:D48)</f>
        <v>0</v>
      </c>
      <c r="E49" s="895"/>
      <c r="F49" s="71">
        <f>+SUM(F45:F48)</f>
        <v>0</v>
      </c>
      <c r="G49" s="71">
        <f>+SUM(G45:G48)</f>
        <v>0</v>
      </c>
    </row>
    <row r="50" spans="1:7" x14ac:dyDescent="0.25">
      <c r="A50" s="25"/>
      <c r="B50" s="25"/>
      <c r="C50" s="83"/>
      <c r="D50" s="83"/>
      <c r="E50" s="83"/>
      <c r="F50" s="83"/>
      <c r="G50" s="83"/>
    </row>
    <row r="51" spans="1:7" x14ac:dyDescent="0.25">
      <c r="A51" s="142"/>
      <c r="B51" s="90" t="s">
        <v>242</v>
      </c>
      <c r="C51" s="71">
        <f>+C17+C30+C42+C49</f>
        <v>0</v>
      </c>
      <c r="D51" s="71">
        <f>+D17+D30+D42+D49</f>
        <v>0</v>
      </c>
      <c r="E51" s="92"/>
      <c r="F51" s="71">
        <f>+F17+F30+F42+F49</f>
        <v>0</v>
      </c>
      <c r="G51" s="71">
        <f>+G17+G30+G42+G49</f>
        <v>0</v>
      </c>
    </row>
  </sheetData>
  <sheetProtection password="CA53" sheet="1" objects="1" scenarios="1"/>
  <mergeCells count="8">
    <mergeCell ref="I1:K8"/>
    <mergeCell ref="F4:G4"/>
    <mergeCell ref="E32:E42"/>
    <mergeCell ref="E44:E49"/>
    <mergeCell ref="C1:D1"/>
    <mergeCell ref="C2:D2"/>
    <mergeCell ref="C4:D4"/>
    <mergeCell ref="E4:E5"/>
  </mergeCells>
  <printOptions horizontalCentered="1"/>
  <pageMargins left="0.70866141732283472" right="0.70866141732283472" top="0.74803149606299213" bottom="0.74803149606299213" header="0.31496062992125984" footer="0.31496062992125984"/>
  <pageSetup paperSize="9" scale="93" orientation="portrait" r:id="rId1"/>
  <headerFooter>
    <oddFooter>&amp;L_________________________________
                    Firma Empresa&amp;R__________________________________
Inicialización Contador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zoomScaleNormal="100" workbookViewId="0">
      <selection activeCell="F3" sqref="F3"/>
    </sheetView>
  </sheetViews>
  <sheetFormatPr baseColWidth="10" defaultRowHeight="15" x14ac:dyDescent="0.25"/>
  <cols>
    <col min="1" max="1" width="3.7109375" customWidth="1"/>
    <col min="2" max="2" width="35.42578125" bestFit="1" customWidth="1"/>
    <col min="3" max="4" width="13.7109375" customWidth="1"/>
    <col min="5" max="5" width="2.5703125" customWidth="1"/>
    <col min="6" max="7" width="13.7109375" customWidth="1"/>
  </cols>
  <sheetData>
    <row r="1" spans="1:11" x14ac:dyDescent="0.25">
      <c r="A1" s="134"/>
      <c r="B1" s="95" t="str">
        <f>'INFORMACIÓN GENERAL'!$A$4</f>
        <v>NOMBRE O RAZÓN SOCIAL:</v>
      </c>
      <c r="C1" s="857">
        <f>'INFORMACIÓN GENERAL'!C4:I4</f>
        <v>0</v>
      </c>
      <c r="D1" s="857"/>
      <c r="E1" s="58"/>
      <c r="F1" s="59"/>
      <c r="G1" s="60" t="s">
        <v>1011</v>
      </c>
      <c r="I1" s="847" t="s">
        <v>1005</v>
      </c>
      <c r="J1" s="847"/>
      <c r="K1" s="847"/>
    </row>
    <row r="2" spans="1:11" x14ac:dyDescent="0.25">
      <c r="A2" s="134"/>
      <c r="B2" s="95" t="str">
        <f>'INFORMACIÓN GENERAL'!$A$9</f>
        <v>FECHA DE ESTADOS FINANCIEROS:</v>
      </c>
      <c r="C2" s="858">
        <f>'INFORMACIÓN GENERAL'!C9:D9</f>
        <v>43100</v>
      </c>
      <c r="D2" s="858"/>
      <c r="E2" s="94">
        <v>1</v>
      </c>
      <c r="F2" s="61"/>
      <c r="G2" s="5"/>
      <c r="I2" s="847"/>
      <c r="J2" s="847"/>
      <c r="K2" s="847"/>
    </row>
    <row r="3" spans="1:11" x14ac:dyDescent="0.25">
      <c r="A3" s="100"/>
      <c r="B3" s="95"/>
      <c r="C3" s="135"/>
      <c r="D3" s="135"/>
      <c r="E3" s="100"/>
      <c r="F3" s="135"/>
      <c r="G3" s="100"/>
      <c r="I3" s="847"/>
      <c r="J3" s="847"/>
      <c r="K3" s="847"/>
    </row>
    <row r="4" spans="1:11" x14ac:dyDescent="0.25">
      <c r="A4" s="100"/>
      <c r="B4" s="95"/>
      <c r="C4" s="894">
        <f>DATE(YEAR($C$2)-$E$2,MONTH($C$2),DAY($C$2))</f>
        <v>42735</v>
      </c>
      <c r="D4" s="894">
        <f>DATE(YEAR($C$2)+D2,MONTH($C$2),DAY($C$2))</f>
        <v>43100</v>
      </c>
      <c r="E4" s="896"/>
      <c r="F4" s="894">
        <f>+C2</f>
        <v>43100</v>
      </c>
      <c r="G4" s="894"/>
      <c r="I4" s="847"/>
      <c r="J4" s="847"/>
      <c r="K4" s="847"/>
    </row>
    <row r="5" spans="1:11" x14ac:dyDescent="0.25">
      <c r="A5" s="100"/>
      <c r="B5" s="100"/>
      <c r="C5" s="102" t="s">
        <v>38</v>
      </c>
      <c r="D5" s="102" t="s">
        <v>39</v>
      </c>
      <c r="E5" s="896"/>
      <c r="F5" s="102" t="s">
        <v>38</v>
      </c>
      <c r="G5" s="102" t="s">
        <v>39</v>
      </c>
      <c r="I5" s="847"/>
      <c r="J5" s="847"/>
      <c r="K5" s="847"/>
    </row>
    <row r="6" spans="1:11" x14ac:dyDescent="0.25">
      <c r="A6" s="25"/>
      <c r="B6" s="137" t="s">
        <v>243</v>
      </c>
      <c r="C6" s="93"/>
      <c r="D6" s="93"/>
      <c r="E6" s="61"/>
      <c r="F6" s="138"/>
      <c r="G6" s="138"/>
      <c r="I6" s="847"/>
      <c r="J6" s="847"/>
      <c r="K6" s="847"/>
    </row>
    <row r="7" spans="1:11" x14ac:dyDescent="0.25">
      <c r="A7" s="25"/>
      <c r="B7" s="76" t="s">
        <v>213</v>
      </c>
      <c r="C7" s="93"/>
      <c r="D7" s="93"/>
      <c r="E7" s="61"/>
      <c r="F7" s="138"/>
      <c r="G7" s="138"/>
      <c r="I7" s="847"/>
      <c r="J7" s="847"/>
      <c r="K7" s="847"/>
    </row>
    <row r="8" spans="1:11" x14ac:dyDescent="0.25">
      <c r="A8" s="25"/>
      <c r="B8" s="62" t="s">
        <v>214</v>
      </c>
      <c r="C8" s="63"/>
      <c r="D8" s="64"/>
      <c r="E8" s="65"/>
      <c r="F8" s="63"/>
      <c r="G8" s="64"/>
      <c r="I8" s="847"/>
      <c r="J8" s="847"/>
      <c r="K8" s="847"/>
    </row>
    <row r="9" spans="1:11" x14ac:dyDescent="0.25">
      <c r="A9" s="25"/>
      <c r="B9" s="62" t="s">
        <v>51</v>
      </c>
      <c r="C9" s="80"/>
      <c r="D9" s="81"/>
      <c r="E9" s="65"/>
      <c r="F9" s="80"/>
      <c r="G9" s="81"/>
    </row>
    <row r="10" spans="1:11" x14ac:dyDescent="0.25">
      <c r="A10" s="25"/>
      <c r="B10" s="62" t="s">
        <v>215</v>
      </c>
      <c r="C10" s="64"/>
      <c r="D10" s="64"/>
      <c r="E10" s="65"/>
      <c r="F10" s="64"/>
      <c r="G10" s="64"/>
    </row>
    <row r="11" spans="1:11" x14ac:dyDescent="0.25">
      <c r="A11" s="25"/>
      <c r="B11" s="62" t="s">
        <v>216</v>
      </c>
      <c r="C11" s="63"/>
      <c r="D11" s="64"/>
      <c r="E11" s="65"/>
      <c r="F11" s="63"/>
      <c r="G11" s="64"/>
    </row>
    <row r="12" spans="1:11" x14ac:dyDescent="0.25">
      <c r="A12" s="25"/>
      <c r="B12" s="62" t="s">
        <v>217</v>
      </c>
      <c r="C12" s="63"/>
      <c r="D12" s="64"/>
      <c r="E12" s="65"/>
      <c r="F12" s="63"/>
      <c r="G12" s="64"/>
    </row>
    <row r="13" spans="1:11" x14ac:dyDescent="0.25">
      <c r="A13" s="25"/>
      <c r="B13" s="62" t="s">
        <v>107</v>
      </c>
      <c r="C13" s="80"/>
      <c r="D13" s="81"/>
      <c r="E13" s="65"/>
      <c r="F13" s="80"/>
      <c r="G13" s="81"/>
    </row>
    <row r="14" spans="1:11" x14ac:dyDescent="0.25">
      <c r="A14" s="25"/>
      <c r="B14" s="62" t="s">
        <v>218</v>
      </c>
      <c r="C14" s="64"/>
      <c r="D14" s="64"/>
      <c r="E14" s="65"/>
      <c r="F14" s="64"/>
      <c r="G14" s="64"/>
    </row>
    <row r="15" spans="1:11" x14ac:dyDescent="0.25">
      <c r="A15" s="25"/>
      <c r="B15" s="41" t="s">
        <v>46</v>
      </c>
      <c r="C15" s="64"/>
      <c r="D15" s="64"/>
      <c r="E15" s="65"/>
      <c r="F15" s="64"/>
      <c r="G15" s="64"/>
    </row>
    <row r="16" spans="1:11" x14ac:dyDescent="0.25">
      <c r="A16" s="25"/>
      <c r="B16" s="70" t="s">
        <v>219</v>
      </c>
      <c r="C16" s="71">
        <f>+C8+SUM(C10:C12)+SUM(C14:C15)</f>
        <v>0</v>
      </c>
      <c r="D16" s="71">
        <f>+D8+SUM(D10:D12)+SUM(D14:D15)</f>
        <v>0</v>
      </c>
      <c r="E16" s="65"/>
      <c r="F16" s="71">
        <f>+F8+SUM(F10:F12)+SUM(F14:F15)</f>
        <v>0</v>
      </c>
      <c r="G16" s="71">
        <f>+G8+SUM(G10:G12)+SUM(G14:G15)</f>
        <v>0</v>
      </c>
    </row>
    <row r="17" spans="1:7" x14ac:dyDescent="0.25">
      <c r="A17" s="25"/>
      <c r="B17" s="25"/>
      <c r="C17" s="83"/>
      <c r="D17" s="83"/>
      <c r="E17" s="83"/>
      <c r="F17" s="83"/>
      <c r="G17" s="83"/>
    </row>
    <row r="18" spans="1:7" x14ac:dyDescent="0.25">
      <c r="A18" s="25"/>
      <c r="B18" s="76" t="s">
        <v>220</v>
      </c>
      <c r="C18" s="77"/>
      <c r="D18" s="77"/>
      <c r="E18" s="83"/>
      <c r="F18" s="83"/>
      <c r="G18" s="83"/>
    </row>
    <row r="19" spans="1:7" x14ac:dyDescent="0.25">
      <c r="A19" s="25"/>
      <c r="B19" s="62" t="s">
        <v>44</v>
      </c>
      <c r="C19" s="63"/>
      <c r="D19" s="64"/>
      <c r="E19" s="83"/>
      <c r="F19" s="63"/>
      <c r="G19" s="64"/>
    </row>
    <row r="20" spans="1:7" x14ac:dyDescent="0.25">
      <c r="A20" s="25"/>
      <c r="B20" s="62" t="s">
        <v>45</v>
      </c>
      <c r="C20" s="63"/>
      <c r="D20" s="64"/>
      <c r="E20" s="83"/>
      <c r="F20" s="63"/>
      <c r="G20" s="64"/>
    </row>
    <row r="21" spans="1:7" x14ac:dyDescent="0.25">
      <c r="A21" s="25"/>
      <c r="B21" s="62" t="s">
        <v>221</v>
      </c>
      <c r="C21" s="63"/>
      <c r="D21" s="64"/>
      <c r="E21" s="83"/>
      <c r="F21" s="63"/>
      <c r="G21" s="64"/>
    </row>
    <row r="22" spans="1:7" x14ac:dyDescent="0.25">
      <c r="A22" s="25"/>
      <c r="B22" s="62" t="s">
        <v>222</v>
      </c>
      <c r="C22" s="63"/>
      <c r="D22" s="64"/>
      <c r="E22" s="83"/>
      <c r="F22" s="63"/>
      <c r="G22" s="64"/>
    </row>
    <row r="23" spans="1:7" x14ac:dyDescent="0.25">
      <c r="A23" s="25"/>
      <c r="B23" s="62" t="s">
        <v>223</v>
      </c>
      <c r="C23" s="63"/>
      <c r="D23" s="64"/>
      <c r="E23" s="83"/>
      <c r="F23" s="63"/>
      <c r="G23" s="64"/>
    </row>
    <row r="24" spans="1:7" x14ac:dyDescent="0.25">
      <c r="A24" s="25"/>
      <c r="B24" s="62" t="s">
        <v>224</v>
      </c>
      <c r="C24" s="63"/>
      <c r="D24" s="64"/>
      <c r="E24" s="83"/>
      <c r="F24" s="63"/>
      <c r="G24" s="64"/>
    </row>
    <row r="25" spans="1:7" x14ac:dyDescent="0.25">
      <c r="A25" s="25"/>
      <c r="B25" s="62" t="s">
        <v>107</v>
      </c>
      <c r="C25" s="80"/>
      <c r="D25" s="81"/>
      <c r="E25" s="83"/>
      <c r="F25" s="81"/>
      <c r="G25" s="81"/>
    </row>
    <row r="26" spans="1:7" x14ac:dyDescent="0.25">
      <c r="A26" s="25"/>
      <c r="B26" s="62" t="s">
        <v>225</v>
      </c>
      <c r="C26" s="80"/>
      <c r="D26" s="81"/>
      <c r="E26" s="83"/>
      <c r="F26" s="81"/>
      <c r="G26" s="81"/>
    </row>
    <row r="27" spans="1:7" x14ac:dyDescent="0.25">
      <c r="A27" s="25"/>
      <c r="B27" s="141" t="s">
        <v>44</v>
      </c>
      <c r="C27" s="64"/>
      <c r="D27" s="64"/>
      <c r="E27" s="83"/>
      <c r="F27" s="64"/>
      <c r="G27" s="64"/>
    </row>
    <row r="28" spans="1:7" x14ac:dyDescent="0.25">
      <c r="A28" s="25"/>
      <c r="B28" s="141" t="s">
        <v>226</v>
      </c>
      <c r="C28" s="64"/>
      <c r="D28" s="64"/>
      <c r="E28" s="83"/>
      <c r="F28" s="64"/>
      <c r="G28" s="64"/>
    </row>
    <row r="29" spans="1:7" x14ac:dyDescent="0.25">
      <c r="A29" s="25"/>
      <c r="B29" s="70" t="s">
        <v>227</v>
      </c>
      <c r="C29" s="71">
        <f>+SUM(C19:C24)+SUM(C27:C28)</f>
        <v>0</v>
      </c>
      <c r="D29" s="71">
        <f>+SUM(D19:D24)+SUM(D27:D28)</f>
        <v>0</v>
      </c>
      <c r="E29" s="83"/>
      <c r="F29" s="71">
        <f>+SUM(F19:F24)+SUM(F27:F28)</f>
        <v>0</v>
      </c>
      <c r="G29" s="71">
        <f>+SUM(G19:G24)+SUM(G27:G28)</f>
        <v>0</v>
      </c>
    </row>
    <row r="30" spans="1:7" x14ac:dyDescent="0.25">
      <c r="A30" s="25"/>
      <c r="B30" s="25"/>
      <c r="C30" s="83"/>
      <c r="D30" s="83"/>
      <c r="E30" s="83"/>
      <c r="F30" s="83"/>
      <c r="G30" s="83"/>
    </row>
    <row r="31" spans="1:7" x14ac:dyDescent="0.25">
      <c r="A31" s="25"/>
      <c r="B31" s="76" t="s">
        <v>228</v>
      </c>
      <c r="C31" s="77"/>
      <c r="D31" s="77"/>
      <c r="E31" s="895"/>
      <c r="F31" s="83"/>
      <c r="G31" s="83"/>
    </row>
    <row r="32" spans="1:7" x14ac:dyDescent="0.25">
      <c r="A32" s="25"/>
      <c r="B32" s="62" t="s">
        <v>217</v>
      </c>
      <c r="C32" s="63"/>
      <c r="D32" s="64"/>
      <c r="E32" s="895"/>
      <c r="F32" s="63"/>
      <c r="G32" s="64"/>
    </row>
    <row r="33" spans="1:7" x14ac:dyDescent="0.25">
      <c r="A33" s="25"/>
      <c r="B33" s="62" t="s">
        <v>229</v>
      </c>
      <c r="C33" s="63"/>
      <c r="D33" s="64"/>
      <c r="E33" s="895"/>
      <c r="F33" s="63"/>
      <c r="G33" s="64"/>
    </row>
    <row r="34" spans="1:7" x14ac:dyDescent="0.25">
      <c r="A34" s="25"/>
      <c r="B34" s="62" t="s">
        <v>230</v>
      </c>
      <c r="C34" s="63"/>
      <c r="D34" s="64"/>
      <c r="E34" s="895"/>
      <c r="F34" s="63"/>
      <c r="G34" s="64"/>
    </row>
    <row r="35" spans="1:7" x14ac:dyDescent="0.25">
      <c r="A35" s="25"/>
      <c r="B35" s="62" t="s">
        <v>61</v>
      </c>
      <c r="C35" s="63"/>
      <c r="D35" s="64"/>
      <c r="E35" s="895"/>
      <c r="F35" s="63"/>
      <c r="G35" s="64"/>
    </row>
    <row r="36" spans="1:7" x14ac:dyDescent="0.25">
      <c r="A36" s="25"/>
      <c r="B36" s="62" t="s">
        <v>231</v>
      </c>
      <c r="C36" s="63"/>
      <c r="D36" s="64"/>
      <c r="E36" s="895"/>
      <c r="F36" s="63"/>
      <c r="G36" s="64"/>
    </row>
    <row r="37" spans="1:7" x14ac:dyDescent="0.25">
      <c r="A37" s="25"/>
      <c r="B37" s="62" t="s">
        <v>232</v>
      </c>
      <c r="C37" s="63"/>
      <c r="D37" s="64"/>
      <c r="E37" s="895"/>
      <c r="F37" s="63"/>
      <c r="G37" s="64"/>
    </row>
    <row r="38" spans="1:7" x14ac:dyDescent="0.25">
      <c r="A38" s="25"/>
      <c r="B38" s="62" t="s">
        <v>233</v>
      </c>
      <c r="C38" s="63"/>
      <c r="D38" s="64"/>
      <c r="E38" s="895"/>
      <c r="F38" s="63"/>
      <c r="G38" s="64"/>
    </row>
    <row r="39" spans="1:7" x14ac:dyDescent="0.25">
      <c r="A39" s="25"/>
      <c r="B39" s="62" t="s">
        <v>234</v>
      </c>
      <c r="C39" s="63"/>
      <c r="D39" s="64"/>
      <c r="E39" s="895"/>
      <c r="F39" s="63"/>
      <c r="G39" s="64"/>
    </row>
    <row r="40" spans="1:7" x14ac:dyDescent="0.25">
      <c r="A40" s="25"/>
      <c r="B40" s="62" t="s">
        <v>235</v>
      </c>
      <c r="C40" s="63"/>
      <c r="D40" s="64"/>
      <c r="E40" s="895"/>
      <c r="F40" s="63"/>
      <c r="G40" s="64"/>
    </row>
    <row r="41" spans="1:7" x14ac:dyDescent="0.25">
      <c r="A41" s="25"/>
      <c r="B41" s="62" t="s">
        <v>244</v>
      </c>
      <c r="C41" s="63"/>
      <c r="D41" s="64"/>
      <c r="E41" s="895"/>
      <c r="F41" s="63"/>
      <c r="G41" s="64"/>
    </row>
    <row r="42" spans="1:7" x14ac:dyDescent="0.25">
      <c r="A42" s="25"/>
      <c r="B42" s="70" t="s">
        <v>236</v>
      </c>
      <c r="C42" s="71">
        <f>+SUM(C32:C41)</f>
        <v>0</v>
      </c>
      <c r="D42" s="71">
        <f>+SUM(D32:D41)</f>
        <v>0</v>
      </c>
      <c r="E42" s="895"/>
      <c r="F42" s="71">
        <f>+SUM(F32:F41)</f>
        <v>0</v>
      </c>
      <c r="G42" s="71">
        <f>+SUM(G32:G41)</f>
        <v>0</v>
      </c>
    </row>
    <row r="43" spans="1:7" x14ac:dyDescent="0.25">
      <c r="A43" s="25"/>
      <c r="B43" s="25"/>
      <c r="C43" s="83"/>
      <c r="D43" s="83"/>
      <c r="E43" s="83"/>
      <c r="F43" s="83"/>
      <c r="G43" s="83"/>
    </row>
    <row r="44" spans="1:7" x14ac:dyDescent="0.25">
      <c r="A44" s="25"/>
      <c r="B44" s="76" t="s">
        <v>237</v>
      </c>
      <c r="C44" s="77"/>
      <c r="D44" s="77"/>
      <c r="E44" s="895"/>
      <c r="F44" s="83"/>
      <c r="G44" s="83"/>
    </row>
    <row r="45" spans="1:7" x14ac:dyDescent="0.25">
      <c r="A45" s="25"/>
      <c r="B45" s="62" t="s">
        <v>238</v>
      </c>
      <c r="C45" s="63"/>
      <c r="D45" s="64"/>
      <c r="E45" s="895"/>
      <c r="F45" s="63"/>
      <c r="G45" s="64"/>
    </row>
    <row r="46" spans="1:7" x14ac:dyDescent="0.25">
      <c r="A46" s="25"/>
      <c r="B46" s="62" t="s">
        <v>239</v>
      </c>
      <c r="C46" s="63"/>
      <c r="D46" s="64"/>
      <c r="E46" s="895"/>
      <c r="F46" s="63"/>
      <c r="G46" s="64"/>
    </row>
    <row r="47" spans="1:7" x14ac:dyDescent="0.25">
      <c r="A47" s="25"/>
      <c r="B47" s="41" t="s">
        <v>46</v>
      </c>
      <c r="C47" s="63"/>
      <c r="D47" s="64"/>
      <c r="E47" s="895"/>
      <c r="F47" s="63"/>
      <c r="G47" s="64"/>
    </row>
    <row r="48" spans="1:7" x14ac:dyDescent="0.25">
      <c r="A48" s="25"/>
      <c r="B48" s="70" t="s">
        <v>241</v>
      </c>
      <c r="C48" s="71">
        <f>+SUM(C45:C47)</f>
        <v>0</v>
      </c>
      <c r="D48" s="71">
        <f>+SUM(D45:D47)</f>
        <v>0</v>
      </c>
      <c r="E48" s="895"/>
      <c r="F48" s="71">
        <f>+SUM(F45:F47)</f>
        <v>0</v>
      </c>
      <c r="G48" s="71">
        <f>+SUM(G45:G47)</f>
        <v>0</v>
      </c>
    </row>
    <row r="49" spans="1:7" x14ac:dyDescent="0.25">
      <c r="A49" s="25"/>
      <c r="B49" s="25"/>
      <c r="C49" s="83"/>
      <c r="D49" s="83"/>
      <c r="E49" s="83"/>
      <c r="F49" s="83"/>
      <c r="G49" s="83"/>
    </row>
    <row r="50" spans="1:7" x14ac:dyDescent="0.25">
      <c r="A50" s="142"/>
      <c r="B50" s="90" t="s">
        <v>245</v>
      </c>
      <c r="C50" s="71">
        <f>+C16+C29+C42+C48</f>
        <v>0</v>
      </c>
      <c r="D50" s="71">
        <f>+D16+D29+D42+D48</f>
        <v>0</v>
      </c>
      <c r="E50" s="92"/>
      <c r="F50" s="71">
        <f>+F16+F29+F42+F48</f>
        <v>0</v>
      </c>
      <c r="G50" s="71">
        <f>+G16+G29+G42+G48</f>
        <v>0</v>
      </c>
    </row>
    <row r="51" spans="1:7" x14ac:dyDescent="0.25">
      <c r="A51" s="100"/>
      <c r="B51" s="95"/>
      <c r="C51" s="143"/>
      <c r="D51" s="143"/>
      <c r="E51" s="121"/>
      <c r="F51" s="143"/>
      <c r="G51" s="143"/>
    </row>
    <row r="52" spans="1:7" x14ac:dyDescent="0.25">
      <c r="A52" s="100"/>
      <c r="B52" s="90" t="s">
        <v>246</v>
      </c>
      <c r="C52" s="71">
        <f>+C50+'PASIVO CORRIENTE'!C51</f>
        <v>0</v>
      </c>
      <c r="D52" s="71">
        <f>+D50+'PASIVO CORRIENTE'!D51</f>
        <v>0</v>
      </c>
      <c r="E52" s="92"/>
      <c r="F52" s="71">
        <f>+F50+'PASIVO CORRIENTE'!F51</f>
        <v>0</v>
      </c>
      <c r="G52" s="71">
        <f>+G50+'PASIVO CORRIENTE'!G51</f>
        <v>0</v>
      </c>
    </row>
  </sheetData>
  <sheetProtection password="C993" sheet="1" objects="1" scenarios="1"/>
  <mergeCells count="8">
    <mergeCell ref="I1:K8"/>
    <mergeCell ref="F4:G4"/>
    <mergeCell ref="E31:E42"/>
    <mergeCell ref="E44:E48"/>
    <mergeCell ref="C1:D1"/>
    <mergeCell ref="C2:D2"/>
    <mergeCell ref="C4:D4"/>
    <mergeCell ref="E4:E5"/>
  </mergeCells>
  <printOptions horizontalCentered="1"/>
  <pageMargins left="0.70866141732283472" right="0.70866141732283472" top="0.74803149606299213" bottom="0.74803149606299213" header="0.31496062992125984" footer="0.31496062992125984"/>
  <pageSetup paperSize="9" scale="94" orientation="portrait" r:id="rId1"/>
  <headerFooter>
    <oddFooter>&amp;L_________________________________
                    Firma Empresa&amp;R__________________________________
Inicialización Contador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zoomScaleNormal="100" workbookViewId="0">
      <selection activeCell="B6" sqref="B6"/>
    </sheetView>
  </sheetViews>
  <sheetFormatPr baseColWidth="10" defaultRowHeight="15" x14ac:dyDescent="0.25"/>
  <cols>
    <col min="1" max="1" width="3.140625" customWidth="1"/>
    <col min="2" max="2" width="43.140625" bestFit="1" customWidth="1"/>
    <col min="3" max="4" width="13.7109375" customWidth="1"/>
    <col min="5" max="5" width="2.28515625" customWidth="1"/>
    <col min="6" max="7" width="13.7109375" customWidth="1"/>
  </cols>
  <sheetData>
    <row r="1" spans="1:11" x14ac:dyDescent="0.25">
      <c r="A1" s="25"/>
      <c r="B1" s="95" t="str">
        <f>+'INFORMACIÓN GENERAL'!$A$4</f>
        <v>NOMBRE O RAZÓN SOCIAL:</v>
      </c>
      <c r="C1" s="898">
        <f>+'INFORMACIÓN GENERAL'!C4:I4</f>
        <v>0</v>
      </c>
      <c r="D1" s="898"/>
      <c r="E1" s="144"/>
      <c r="F1" s="145"/>
      <c r="G1" s="146" t="s">
        <v>1012</v>
      </c>
      <c r="I1" s="847" t="s">
        <v>1005</v>
      </c>
      <c r="J1" s="847"/>
      <c r="K1" s="847"/>
    </row>
    <row r="2" spans="1:11" x14ac:dyDescent="0.25">
      <c r="A2" s="25"/>
      <c r="B2" s="95" t="str">
        <f>+'INFORMACIÓN GENERAL'!$A$9</f>
        <v>FECHA DE ESTADOS FINANCIEROS:</v>
      </c>
      <c r="C2" s="899">
        <f>+'INFORMACIÓN GENERAL'!C9:D9</f>
        <v>43100</v>
      </c>
      <c r="D2" s="899"/>
      <c r="E2" s="180">
        <v>1</v>
      </c>
      <c r="F2" s="147"/>
      <c r="G2" s="144"/>
      <c r="I2" s="847"/>
      <c r="J2" s="847"/>
      <c r="K2" s="847"/>
    </row>
    <row r="3" spans="1:11" x14ac:dyDescent="0.25">
      <c r="A3" s="100"/>
      <c r="B3" s="95"/>
      <c r="C3" s="135"/>
      <c r="D3" s="135"/>
      <c r="E3" s="100"/>
      <c r="F3" s="135"/>
      <c r="G3" s="100"/>
      <c r="I3" s="847"/>
      <c r="J3" s="847"/>
      <c r="K3" s="847"/>
    </row>
    <row r="4" spans="1:11" x14ac:dyDescent="0.25">
      <c r="A4" s="100"/>
      <c r="B4" s="95"/>
      <c r="C4" s="894">
        <f>DATE(YEAR($C$2)-$E$2,MONTH($C$2),DAY($C$2))</f>
        <v>42735</v>
      </c>
      <c r="D4" s="894">
        <f>DATE(YEAR($C$2)+D2,MONTH($C$2),DAY($C$2))</f>
        <v>43100</v>
      </c>
      <c r="E4" s="896"/>
      <c r="F4" s="894">
        <f>+C2</f>
        <v>43100</v>
      </c>
      <c r="G4" s="894"/>
      <c r="I4" s="847"/>
      <c r="J4" s="847"/>
      <c r="K4" s="847"/>
    </row>
    <row r="5" spans="1:11" x14ac:dyDescent="0.25">
      <c r="A5" s="100"/>
      <c r="B5" s="100"/>
      <c r="C5" s="102" t="s">
        <v>38</v>
      </c>
      <c r="D5" s="102" t="s">
        <v>39</v>
      </c>
      <c r="E5" s="896"/>
      <c r="F5" s="102" t="s">
        <v>38</v>
      </c>
      <c r="G5" s="102" t="s">
        <v>39</v>
      </c>
      <c r="I5" s="847"/>
      <c r="J5" s="847"/>
      <c r="K5" s="847"/>
    </row>
    <row r="6" spans="1:11" x14ac:dyDescent="0.25">
      <c r="A6" s="134"/>
      <c r="B6" s="136" t="s">
        <v>620</v>
      </c>
      <c r="C6" s="95"/>
      <c r="D6" s="95"/>
      <c r="E6" s="95"/>
      <c r="F6" s="95"/>
      <c r="G6" s="95"/>
      <c r="I6" s="847"/>
      <c r="J6" s="847"/>
      <c r="K6" s="847"/>
    </row>
    <row r="7" spans="1:11" x14ac:dyDescent="0.25">
      <c r="A7" s="25"/>
      <c r="B7" s="148" t="s">
        <v>247</v>
      </c>
      <c r="C7" s="95"/>
      <c r="D7" s="95"/>
      <c r="E7" s="95"/>
      <c r="F7" s="95"/>
      <c r="G7" s="95"/>
      <c r="I7" s="847"/>
      <c r="J7" s="847"/>
      <c r="K7" s="847"/>
    </row>
    <row r="8" spans="1:11" x14ac:dyDescent="0.25">
      <c r="A8" s="25"/>
      <c r="B8" s="149" t="s">
        <v>248</v>
      </c>
      <c r="C8" s="150"/>
      <c r="D8" s="151"/>
      <c r="E8" s="152"/>
      <c r="F8" s="150"/>
      <c r="G8" s="151"/>
      <c r="I8" s="847"/>
      <c r="J8" s="847"/>
      <c r="K8" s="847"/>
    </row>
    <row r="9" spans="1:11" x14ac:dyDescent="0.25">
      <c r="A9" s="25"/>
      <c r="B9" s="153" t="s">
        <v>249</v>
      </c>
      <c r="C9" s="154"/>
      <c r="D9" s="155"/>
      <c r="E9" s="156"/>
      <c r="F9" s="157"/>
      <c r="G9" s="39"/>
    </row>
    <row r="10" spans="1:11" x14ac:dyDescent="0.25">
      <c r="A10" s="25"/>
      <c r="B10" s="153" t="s">
        <v>250</v>
      </c>
      <c r="C10" s="157"/>
      <c r="D10" s="39"/>
      <c r="E10" s="156"/>
      <c r="F10" s="157"/>
      <c r="G10" s="39"/>
    </row>
    <row r="11" spans="1:11" x14ac:dyDescent="0.25">
      <c r="A11" s="692"/>
      <c r="B11" s="153" t="s">
        <v>1029</v>
      </c>
      <c r="C11" s="157"/>
      <c r="D11" s="693"/>
      <c r="E11" s="156"/>
      <c r="F11" s="157"/>
      <c r="G11" s="693"/>
    </row>
    <row r="12" spans="1:11" x14ac:dyDescent="0.25">
      <c r="A12" s="692"/>
      <c r="B12" s="41" t="s">
        <v>46</v>
      </c>
      <c r="C12" s="157"/>
      <c r="D12" s="693"/>
      <c r="E12" s="156"/>
      <c r="F12" s="157"/>
      <c r="G12" s="693"/>
    </row>
    <row r="13" spans="1:11" x14ac:dyDescent="0.25">
      <c r="A13" s="25"/>
      <c r="B13" s="158"/>
      <c r="C13" s="159"/>
      <c r="D13" s="160"/>
      <c r="E13" s="156"/>
      <c r="F13" s="160"/>
      <c r="G13" s="160"/>
    </row>
    <row r="14" spans="1:11" x14ac:dyDescent="0.25">
      <c r="A14" s="25"/>
      <c r="B14" s="149" t="s">
        <v>251</v>
      </c>
      <c r="C14" s="159"/>
      <c r="D14" s="160"/>
      <c r="E14" s="156"/>
      <c r="F14" s="160"/>
      <c r="G14" s="160"/>
    </row>
    <row r="15" spans="1:11" x14ac:dyDescent="0.25">
      <c r="A15" s="25"/>
      <c r="B15" s="153" t="s">
        <v>252</v>
      </c>
      <c r="C15" s="157"/>
      <c r="D15" s="39"/>
      <c r="E15" s="156"/>
      <c r="F15" s="157"/>
      <c r="G15" s="39"/>
    </row>
    <row r="16" spans="1:11" x14ac:dyDescent="0.25">
      <c r="A16" s="25"/>
      <c r="B16" s="158"/>
      <c r="C16" s="161"/>
      <c r="D16" s="160"/>
      <c r="E16" s="156"/>
      <c r="F16" s="161"/>
      <c r="G16" s="160"/>
    </row>
    <row r="17" spans="1:7" x14ac:dyDescent="0.25">
      <c r="A17" s="25"/>
      <c r="B17" s="148" t="s">
        <v>253</v>
      </c>
      <c r="C17" s="159"/>
      <c r="D17" s="160"/>
      <c r="E17" s="156"/>
      <c r="F17" s="160"/>
      <c r="G17" s="160"/>
    </row>
    <row r="18" spans="1:7" x14ac:dyDescent="0.25">
      <c r="A18" s="25"/>
      <c r="B18" s="153" t="s">
        <v>254</v>
      </c>
      <c r="C18" s="157"/>
      <c r="D18" s="39"/>
      <c r="E18" s="156"/>
      <c r="F18" s="157"/>
      <c r="G18" s="39"/>
    </row>
    <row r="19" spans="1:7" x14ac:dyDescent="0.25">
      <c r="A19" s="25"/>
      <c r="B19" s="153" t="s">
        <v>255</v>
      </c>
      <c r="C19" s="157"/>
      <c r="D19" s="39"/>
      <c r="E19" s="156"/>
      <c r="F19" s="157"/>
      <c r="G19" s="39"/>
    </row>
    <row r="20" spans="1:7" x14ac:dyDescent="0.25">
      <c r="A20" s="25"/>
      <c r="B20" s="41" t="s">
        <v>46</v>
      </c>
      <c r="C20" s="157"/>
      <c r="D20" s="39"/>
      <c r="E20" s="162"/>
      <c r="F20" s="157"/>
      <c r="G20" s="39"/>
    </row>
    <row r="21" spans="1:7" x14ac:dyDescent="0.25">
      <c r="A21" s="25"/>
      <c r="B21" s="163"/>
      <c r="C21" s="118"/>
      <c r="D21" s="118"/>
      <c r="E21" s="118"/>
      <c r="F21" s="118"/>
      <c r="G21" s="118"/>
    </row>
    <row r="22" spans="1:7" x14ac:dyDescent="0.25">
      <c r="A22" s="25"/>
      <c r="B22" s="148" t="s">
        <v>256</v>
      </c>
      <c r="C22" s="164"/>
      <c r="D22" s="164"/>
      <c r="E22" s="118"/>
      <c r="F22" s="118"/>
      <c r="G22" s="118"/>
    </row>
    <row r="23" spans="1:7" x14ac:dyDescent="0.25">
      <c r="A23" s="25"/>
      <c r="B23" s="149" t="s">
        <v>257</v>
      </c>
      <c r="C23" s="165"/>
      <c r="D23" s="113"/>
      <c r="E23" s="118"/>
      <c r="F23" s="165"/>
      <c r="G23" s="113"/>
    </row>
    <row r="24" spans="1:7" x14ac:dyDescent="0.25">
      <c r="A24" s="25"/>
      <c r="B24" s="153" t="s">
        <v>258</v>
      </c>
      <c r="C24" s="157"/>
      <c r="D24" s="39"/>
      <c r="E24" s="162"/>
      <c r="F24" s="157"/>
      <c r="G24" s="39"/>
    </row>
    <row r="25" spans="1:7" x14ac:dyDescent="0.25">
      <c r="A25" s="25"/>
      <c r="B25" s="153" t="s">
        <v>259</v>
      </c>
      <c r="C25" s="157"/>
      <c r="D25" s="39"/>
      <c r="E25" s="162"/>
      <c r="F25" s="157"/>
      <c r="G25" s="39"/>
    </row>
    <row r="26" spans="1:7" x14ac:dyDescent="0.25">
      <c r="A26" s="25"/>
      <c r="B26" s="41" t="s">
        <v>46</v>
      </c>
      <c r="C26" s="157"/>
      <c r="D26" s="39"/>
      <c r="E26" s="162"/>
      <c r="F26" s="157"/>
      <c r="G26" s="39"/>
    </row>
    <row r="27" spans="1:7" x14ac:dyDescent="0.25">
      <c r="A27" s="25"/>
      <c r="B27" s="166"/>
      <c r="C27" s="167"/>
      <c r="D27" s="113"/>
      <c r="E27" s="118"/>
      <c r="F27" s="167"/>
      <c r="G27" s="113"/>
    </row>
    <row r="28" spans="1:7" x14ac:dyDescent="0.25">
      <c r="A28" s="25"/>
      <c r="B28" s="149" t="s">
        <v>260</v>
      </c>
      <c r="C28" s="165"/>
      <c r="D28" s="113"/>
      <c r="E28" s="118"/>
      <c r="F28" s="113"/>
      <c r="G28" s="113"/>
    </row>
    <row r="29" spans="1:7" x14ac:dyDescent="0.25">
      <c r="A29" s="25"/>
      <c r="B29" s="153" t="s">
        <v>261</v>
      </c>
      <c r="C29" s="157"/>
      <c r="D29" s="39"/>
      <c r="E29" s="162"/>
      <c r="F29" s="157"/>
      <c r="G29" s="39"/>
    </row>
    <row r="30" spans="1:7" x14ac:dyDescent="0.25">
      <c r="A30" s="25"/>
      <c r="B30" s="153" t="s">
        <v>262</v>
      </c>
      <c r="C30" s="157"/>
      <c r="D30" s="39"/>
      <c r="E30" s="162"/>
      <c r="F30" s="157"/>
      <c r="G30" s="39"/>
    </row>
    <row r="31" spans="1:7" x14ac:dyDescent="0.25">
      <c r="A31" s="25"/>
      <c r="B31" s="153" t="s">
        <v>107</v>
      </c>
      <c r="C31" s="53"/>
      <c r="D31" s="160"/>
      <c r="E31" s="162"/>
      <c r="F31" s="160"/>
      <c r="G31" s="160"/>
    </row>
    <row r="32" spans="1:7" x14ac:dyDescent="0.25">
      <c r="A32" s="25"/>
      <c r="B32" s="153" t="s">
        <v>263</v>
      </c>
      <c r="C32" s="157"/>
      <c r="D32" s="39"/>
      <c r="E32" s="162"/>
      <c r="F32" s="157"/>
      <c r="G32" s="39"/>
    </row>
    <row r="33" spans="1:7" x14ac:dyDescent="0.25">
      <c r="A33" s="25"/>
      <c r="B33" s="163"/>
      <c r="C33" s="118"/>
      <c r="D33" s="118"/>
      <c r="E33" s="118"/>
      <c r="F33" s="118"/>
      <c r="G33" s="118"/>
    </row>
    <row r="34" spans="1:7" x14ac:dyDescent="0.25">
      <c r="A34" s="25"/>
      <c r="B34" s="163"/>
      <c r="C34" s="118"/>
      <c r="D34" s="118"/>
      <c r="E34" s="118"/>
      <c r="F34" s="118"/>
      <c r="G34" s="118"/>
    </row>
    <row r="35" spans="1:7" x14ac:dyDescent="0.25">
      <c r="A35" s="25"/>
      <c r="B35" s="168" t="s">
        <v>264</v>
      </c>
      <c r="C35" s="169">
        <f>+SUM(C9:C12)+C15+SUM(C18:C20)+SUM(C24:C26)+SUM(C29:C30)+C32</f>
        <v>0</v>
      </c>
      <c r="D35" s="169">
        <f>+SUM(D9:D12)+D15+SUM(D18:D20)+SUM(D24:D26)+SUM(D29:D30)+D32</f>
        <v>0</v>
      </c>
      <c r="E35" s="152"/>
      <c r="F35" s="169">
        <f>+SUM(F9:F12)+F15+SUM(F18:F20)+SUM(F24:F26)+SUM(F29:F30)+F32</f>
        <v>0</v>
      </c>
      <c r="G35" s="169">
        <f>+SUM(G9:G12)+G15+SUM(G18:G20)+SUM(G24:G26)+SUM(G29:G30)+G32</f>
        <v>0</v>
      </c>
    </row>
    <row r="36" spans="1:7" x14ac:dyDescent="0.25">
      <c r="A36" s="25"/>
      <c r="B36" s="168"/>
      <c r="C36" s="165"/>
      <c r="D36" s="165"/>
      <c r="E36" s="152"/>
      <c r="F36" s="165"/>
      <c r="G36" s="165"/>
    </row>
    <row r="37" spans="1:7" x14ac:dyDescent="0.25">
      <c r="A37" s="25"/>
      <c r="B37" s="168" t="s">
        <v>265</v>
      </c>
      <c r="C37" s="169">
        <f>+C35+'PASIVO NO CORRIENTE'!C52</f>
        <v>0</v>
      </c>
      <c r="D37" s="169">
        <f>+D35+'PASIVO NO CORRIENTE'!D52</f>
        <v>0</v>
      </c>
      <c r="E37" s="152"/>
      <c r="F37" s="169">
        <f>+F35+'PASIVO NO CORRIENTE'!F52</f>
        <v>0</v>
      </c>
      <c r="G37" s="169">
        <f>+G35+'PASIVO NO CORRIENTE'!G52</f>
        <v>0</v>
      </c>
    </row>
    <row r="38" spans="1:7" x14ac:dyDescent="0.25">
      <c r="A38" s="25"/>
      <c r="B38" s="163"/>
      <c r="C38" s="118"/>
      <c r="D38" s="118"/>
      <c r="E38" s="118"/>
      <c r="F38" s="118"/>
      <c r="G38" s="118"/>
    </row>
    <row r="39" spans="1:7" x14ac:dyDescent="0.25">
      <c r="A39" s="25"/>
      <c r="B39" s="168" t="s">
        <v>266</v>
      </c>
      <c r="C39" s="164"/>
      <c r="D39" s="164"/>
      <c r="E39" s="164"/>
      <c r="F39" s="164"/>
      <c r="G39" s="164"/>
    </row>
    <row r="40" spans="1:7" x14ac:dyDescent="0.25">
      <c r="A40" s="25"/>
      <c r="B40" s="41" t="s">
        <v>46</v>
      </c>
      <c r="C40" s="157"/>
      <c r="D40" s="39"/>
      <c r="E40" s="162"/>
      <c r="F40" s="157"/>
      <c r="G40" s="39"/>
    </row>
    <row r="41" spans="1:7" x14ac:dyDescent="0.25">
      <c r="A41" s="25"/>
      <c r="B41" s="41" t="s">
        <v>46</v>
      </c>
      <c r="C41" s="157"/>
      <c r="D41" s="39"/>
      <c r="E41" s="162"/>
      <c r="F41" s="157"/>
      <c r="G41" s="39"/>
    </row>
    <row r="42" spans="1:7" x14ac:dyDescent="0.25">
      <c r="A42" s="25"/>
      <c r="B42" s="41" t="s">
        <v>46</v>
      </c>
      <c r="C42" s="170"/>
      <c r="D42" s="170"/>
      <c r="E42" s="162"/>
      <c r="F42" s="157"/>
      <c r="G42" s="39"/>
    </row>
    <row r="43" spans="1:7" x14ac:dyDescent="0.25">
      <c r="A43" s="25"/>
      <c r="B43" s="163"/>
      <c r="C43" s="163"/>
      <c r="D43" s="163"/>
      <c r="E43" s="163"/>
      <c r="F43" s="163"/>
      <c r="G43" s="163"/>
    </row>
    <row r="44" spans="1:7" x14ac:dyDescent="0.25">
      <c r="A44" s="25"/>
      <c r="B44" s="168" t="s">
        <v>267</v>
      </c>
      <c r="C44" s="168"/>
      <c r="D44" s="168"/>
      <c r="E44" s="168"/>
      <c r="F44" s="168"/>
      <c r="G44" s="168"/>
    </row>
    <row r="45" spans="1:7" x14ac:dyDescent="0.25">
      <c r="A45" s="25"/>
      <c r="B45" s="158" t="s">
        <v>268</v>
      </c>
      <c r="C45" s="168">
        <f>+'INFORMACIÓN GENERAL'!C4:I4</f>
        <v>0</v>
      </c>
      <c r="D45" s="134"/>
      <c r="E45" s="168"/>
      <c r="F45" s="168"/>
      <c r="G45" s="168"/>
    </row>
    <row r="46" spans="1:7" x14ac:dyDescent="0.25">
      <c r="A46" s="25"/>
      <c r="B46" s="171" t="s">
        <v>269</v>
      </c>
      <c r="C46" s="172">
        <f>+'INFORMACIÓN GENERAL'!C9:D9</f>
        <v>43100</v>
      </c>
      <c r="D46" s="173" t="s">
        <v>270</v>
      </c>
      <c r="E46" s="173"/>
      <c r="F46" s="173"/>
      <c r="G46" s="173"/>
    </row>
    <row r="47" spans="1:7" x14ac:dyDescent="0.25">
      <c r="A47" s="25"/>
      <c r="B47" s="173" t="s">
        <v>271</v>
      </c>
      <c r="C47" s="173"/>
      <c r="D47" s="173"/>
      <c r="E47" s="163"/>
      <c r="F47" s="900"/>
      <c r="G47" s="900"/>
    </row>
    <row r="48" spans="1:7" x14ac:dyDescent="0.25">
      <c r="A48" s="25"/>
      <c r="B48" s="163"/>
      <c r="C48" s="174" t="s">
        <v>272</v>
      </c>
      <c r="D48" s="175"/>
      <c r="E48" s="163"/>
      <c r="F48" s="901"/>
      <c r="G48" s="902"/>
    </row>
    <row r="49" spans="1:7" x14ac:dyDescent="0.25">
      <c r="A49" s="25"/>
      <c r="B49" s="163"/>
      <c r="C49" s="174" t="s">
        <v>273</v>
      </c>
      <c r="D49" s="175"/>
      <c r="E49" s="163"/>
      <c r="F49" s="871"/>
      <c r="G49" s="871"/>
    </row>
    <row r="50" spans="1:7" x14ac:dyDescent="0.25">
      <c r="A50" s="25"/>
      <c r="B50" s="163"/>
      <c r="C50" s="174" t="s">
        <v>274</v>
      </c>
      <c r="D50" s="175"/>
      <c r="E50" s="163"/>
      <c r="F50" s="871"/>
      <c r="G50" s="871"/>
    </row>
    <row r="51" spans="1:7" x14ac:dyDescent="0.25">
      <c r="A51" s="25"/>
      <c r="B51" s="163"/>
      <c r="C51" s="176" t="s">
        <v>257</v>
      </c>
      <c r="D51" s="177"/>
      <c r="E51" s="163"/>
      <c r="F51" s="871"/>
      <c r="G51" s="871"/>
    </row>
    <row r="52" spans="1:7" x14ac:dyDescent="0.25">
      <c r="A52" s="25"/>
      <c r="B52" s="163"/>
      <c r="C52" s="174" t="s">
        <v>275</v>
      </c>
      <c r="D52" s="175"/>
      <c r="E52" s="163"/>
      <c r="F52" s="871"/>
      <c r="G52" s="871"/>
    </row>
    <row r="53" spans="1:7" x14ac:dyDescent="0.25">
      <c r="A53" s="25"/>
      <c r="B53" s="163"/>
      <c r="C53" s="178" t="s">
        <v>210</v>
      </c>
      <c r="D53" s="179"/>
      <c r="E53" s="163"/>
      <c r="F53" s="897">
        <f>+SUM(F48:G52)</f>
        <v>0</v>
      </c>
      <c r="G53" s="897"/>
    </row>
  </sheetData>
  <sheetProtection password="C993" sheet="1" objects="1" scenarios="1"/>
  <mergeCells count="13">
    <mergeCell ref="I1:K8"/>
    <mergeCell ref="F53:G53"/>
    <mergeCell ref="C1:D1"/>
    <mergeCell ref="C2:D2"/>
    <mergeCell ref="C4:D4"/>
    <mergeCell ref="E4:E5"/>
    <mergeCell ref="F4:G4"/>
    <mergeCell ref="F47:G47"/>
    <mergeCell ref="F48:G48"/>
    <mergeCell ref="F49:G49"/>
    <mergeCell ref="F50:G50"/>
    <mergeCell ref="F51:G51"/>
    <mergeCell ref="F52:G52"/>
  </mergeCells>
  <printOptions horizontalCentered="1"/>
  <pageMargins left="0.70866141732283472" right="0.70866141732283472" top="0.74803149606299213" bottom="0.74803149606299213" header="0.31496062992125984" footer="0.31496062992125984"/>
  <pageSetup paperSize="9" scale="86" orientation="portrait" r:id="rId1"/>
  <headerFooter>
    <oddFooter>&amp;L_________________________________
                    Firma Empresa&amp;R__________________________________
Inicialización Contador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8"/>
  <sheetViews>
    <sheetView showGridLines="0" zoomScaleNormal="100" workbookViewId="0">
      <selection activeCell="G17" sqref="G17"/>
    </sheetView>
  </sheetViews>
  <sheetFormatPr baseColWidth="10" defaultRowHeight="15" x14ac:dyDescent="0.25"/>
  <cols>
    <col min="1" max="1" width="4" customWidth="1"/>
    <col min="2" max="2" width="39.85546875" bestFit="1" customWidth="1"/>
    <col min="3" max="4" width="13.7109375" customWidth="1"/>
    <col min="5" max="5" width="2.7109375" customWidth="1"/>
    <col min="6" max="7" width="13.7109375" customWidth="1"/>
  </cols>
  <sheetData>
    <row r="1" spans="1:11" x14ac:dyDescent="0.25">
      <c r="A1" s="25"/>
      <c r="B1" s="95" t="str">
        <f>+'INFORMACIÓN GENERAL'!$A$4</f>
        <v>NOMBRE O RAZÓN SOCIAL:</v>
      </c>
      <c r="C1" s="181">
        <f>+'INFORMACIÓN GENERAL'!C4:I4</f>
        <v>0</v>
      </c>
      <c r="D1" s="181"/>
      <c r="E1" s="144"/>
      <c r="F1" s="181"/>
      <c r="G1" s="182" t="s">
        <v>1013</v>
      </c>
      <c r="I1" s="847" t="s">
        <v>1005</v>
      </c>
      <c r="J1" s="847"/>
      <c r="K1" s="847"/>
    </row>
    <row r="2" spans="1:11" x14ac:dyDescent="0.25">
      <c r="A2" s="25"/>
      <c r="B2" s="95" t="str">
        <f>+'INFORMACIÓN GENERAL'!$A$9</f>
        <v>FECHA DE ESTADOS FINANCIEROS:</v>
      </c>
      <c r="C2" s="183">
        <f>+'INFORMACIÓN GENERAL'!C9:D9</f>
        <v>43100</v>
      </c>
      <c r="D2" s="183"/>
      <c r="E2" s="180">
        <v>1</v>
      </c>
      <c r="F2" s="183"/>
      <c r="G2" s="147"/>
      <c r="I2" s="847"/>
      <c r="J2" s="847"/>
      <c r="K2" s="847"/>
    </row>
    <row r="3" spans="1:11" x14ac:dyDescent="0.25">
      <c r="A3" s="25"/>
      <c r="B3" s="184"/>
      <c r="C3" s="184"/>
      <c r="D3" s="184"/>
      <c r="E3" s="184"/>
      <c r="F3" s="184"/>
      <c r="G3" s="184"/>
      <c r="I3" s="847"/>
      <c r="J3" s="847"/>
      <c r="K3" s="847"/>
    </row>
    <row r="4" spans="1:11" x14ac:dyDescent="0.25">
      <c r="A4" s="25"/>
      <c r="B4" s="184"/>
      <c r="C4" s="894">
        <f>DATE(YEAR($C$2)-$E$2,MONTH($C$2),DAY($C$2))</f>
        <v>42735</v>
      </c>
      <c r="D4" s="894">
        <f>DATE(YEAR($C$2)+D2,MONTH($C$2),DAY($C$2))</f>
        <v>43100</v>
      </c>
      <c r="E4" s="184"/>
      <c r="F4" s="894">
        <f>+C2</f>
        <v>43100</v>
      </c>
      <c r="G4" s="894"/>
      <c r="I4" s="847"/>
      <c r="J4" s="847"/>
      <c r="K4" s="847"/>
    </row>
    <row r="5" spans="1:11" x14ac:dyDescent="0.25">
      <c r="A5" s="25"/>
      <c r="B5" s="184"/>
      <c r="C5" s="102" t="s">
        <v>38</v>
      </c>
      <c r="D5" s="102" t="s">
        <v>39</v>
      </c>
      <c r="E5" s="184"/>
      <c r="F5" s="102" t="s">
        <v>38</v>
      </c>
      <c r="G5" s="102" t="s">
        <v>39</v>
      </c>
      <c r="I5" s="847"/>
      <c r="J5" s="847"/>
      <c r="K5" s="847"/>
    </row>
    <row r="6" spans="1:11" x14ac:dyDescent="0.25">
      <c r="A6" s="25"/>
      <c r="B6" s="185" t="s">
        <v>1000</v>
      </c>
      <c r="C6" s="185"/>
      <c r="D6" s="185"/>
      <c r="E6" s="184"/>
      <c r="F6" s="185"/>
      <c r="G6" s="158"/>
      <c r="I6" s="847"/>
      <c r="J6" s="847"/>
      <c r="K6" s="847"/>
    </row>
    <row r="7" spans="1:11" x14ac:dyDescent="0.25">
      <c r="A7" s="25"/>
      <c r="B7" s="148" t="s">
        <v>276</v>
      </c>
      <c r="C7" s="185"/>
      <c r="D7" s="185"/>
      <c r="E7" s="184"/>
      <c r="F7" s="185"/>
      <c r="G7" s="158"/>
      <c r="I7" s="847"/>
      <c r="J7" s="847"/>
      <c r="K7" s="847"/>
    </row>
    <row r="8" spans="1:11" x14ac:dyDescent="0.25">
      <c r="A8" s="25"/>
      <c r="B8" s="149" t="s">
        <v>277</v>
      </c>
      <c r="C8" s="185"/>
      <c r="D8" s="185"/>
      <c r="E8" s="184"/>
      <c r="F8" s="185"/>
      <c r="G8" s="158"/>
      <c r="I8" s="847"/>
      <c r="J8" s="847"/>
      <c r="K8" s="847"/>
    </row>
    <row r="9" spans="1:11" x14ac:dyDescent="0.25">
      <c r="A9" s="25"/>
      <c r="B9" s="153" t="s">
        <v>278</v>
      </c>
      <c r="C9" s="157"/>
      <c r="D9" s="157"/>
      <c r="E9" s="162"/>
      <c r="F9" s="157"/>
      <c r="G9" s="157"/>
    </row>
    <row r="10" spans="1:11" x14ac:dyDescent="0.25">
      <c r="A10" s="25"/>
      <c r="B10" s="153" t="s">
        <v>279</v>
      </c>
      <c r="C10" s="157"/>
      <c r="D10" s="157"/>
      <c r="E10" s="162"/>
      <c r="F10" s="157"/>
      <c r="G10" s="157"/>
    </row>
    <row r="11" spans="1:11" x14ac:dyDescent="0.25">
      <c r="A11" s="25"/>
      <c r="B11" s="149" t="s">
        <v>280</v>
      </c>
      <c r="C11" s="159"/>
      <c r="D11" s="159"/>
      <c r="E11" s="156"/>
      <c r="F11" s="159"/>
      <c r="G11" s="161"/>
    </row>
    <row r="12" spans="1:11" x14ac:dyDescent="0.25">
      <c r="A12" s="25"/>
      <c r="B12" s="153" t="s">
        <v>281</v>
      </c>
      <c r="C12" s="157"/>
      <c r="D12" s="157"/>
      <c r="E12" s="162"/>
      <c r="F12" s="714"/>
      <c r="G12" s="702"/>
    </row>
    <row r="13" spans="1:11" x14ac:dyDescent="0.25">
      <c r="A13" s="25"/>
      <c r="B13" s="149" t="s">
        <v>282</v>
      </c>
      <c r="C13" s="159"/>
      <c r="D13" s="159"/>
      <c r="E13" s="156"/>
      <c r="F13" s="159"/>
      <c r="G13" s="161"/>
    </row>
    <row r="14" spans="1:11" x14ac:dyDescent="0.25">
      <c r="A14" s="25"/>
      <c r="B14" s="153" t="s">
        <v>283</v>
      </c>
      <c r="C14" s="157"/>
      <c r="D14" s="157"/>
      <c r="E14" s="162"/>
      <c r="F14" s="157"/>
      <c r="G14" s="157"/>
    </row>
    <row r="15" spans="1:11" x14ac:dyDescent="0.25">
      <c r="A15" s="25"/>
      <c r="B15" s="153" t="s">
        <v>284</v>
      </c>
      <c r="C15" s="157"/>
      <c r="D15" s="157"/>
      <c r="E15" s="162"/>
      <c r="F15" s="157"/>
      <c r="G15" s="157"/>
    </row>
    <row r="16" spans="1:11" x14ac:dyDescent="0.25">
      <c r="A16" s="25"/>
      <c r="B16" s="166" t="s">
        <v>285</v>
      </c>
      <c r="C16" s="157"/>
      <c r="D16" s="157"/>
      <c r="E16" s="162"/>
      <c r="F16" s="157"/>
      <c r="G16" s="157"/>
    </row>
    <row r="17" spans="1:7" x14ac:dyDescent="0.25">
      <c r="A17" s="25"/>
      <c r="B17" s="153" t="s">
        <v>286</v>
      </c>
      <c r="C17" s="157"/>
      <c r="D17" s="157"/>
      <c r="E17" s="162"/>
      <c r="F17" s="157"/>
      <c r="G17" s="157"/>
    </row>
    <row r="18" spans="1:7" x14ac:dyDescent="0.25">
      <c r="A18" s="25"/>
      <c r="B18" s="153" t="s">
        <v>287</v>
      </c>
      <c r="C18" s="157"/>
      <c r="D18" s="157"/>
      <c r="E18" s="162"/>
      <c r="F18" s="157"/>
      <c r="G18" s="157"/>
    </row>
    <row r="19" spans="1:7" x14ac:dyDescent="0.25">
      <c r="A19" s="25"/>
      <c r="B19" s="153" t="s">
        <v>288</v>
      </c>
      <c r="C19" s="157"/>
      <c r="D19" s="157"/>
      <c r="E19" s="162"/>
      <c r="F19" s="157"/>
      <c r="G19" s="157"/>
    </row>
    <row r="20" spans="1:7" x14ac:dyDescent="0.25">
      <c r="A20" s="25"/>
      <c r="B20" s="41" t="s">
        <v>46</v>
      </c>
      <c r="C20" s="157"/>
      <c r="D20" s="157"/>
      <c r="E20" s="162"/>
      <c r="F20" s="157"/>
      <c r="G20" s="157"/>
    </row>
    <row r="21" spans="1:7" x14ac:dyDescent="0.25">
      <c r="A21" s="25"/>
      <c r="B21" s="158"/>
      <c r="C21" s="161"/>
      <c r="D21" s="161"/>
      <c r="E21" s="162"/>
      <c r="F21" s="161"/>
      <c r="G21" s="161"/>
    </row>
    <row r="22" spans="1:7" x14ac:dyDescent="0.25">
      <c r="A22" s="25"/>
      <c r="B22" s="149" t="s">
        <v>289</v>
      </c>
      <c r="C22" s="702"/>
      <c r="D22" s="702"/>
      <c r="E22" s="162"/>
      <c r="F22" s="702"/>
      <c r="G22" s="702"/>
    </row>
    <row r="23" spans="1:7" x14ac:dyDescent="0.25">
      <c r="A23" s="25"/>
      <c r="B23" s="187" t="s">
        <v>290</v>
      </c>
      <c r="C23" s="169">
        <f>+SUM(C9:C10)+C12+SUM(C14:C20)+C22</f>
        <v>0</v>
      </c>
      <c r="D23" s="169">
        <f>+SUM(D9:D10)+D12+SUM(D14:D20)+D22</f>
        <v>0</v>
      </c>
      <c r="E23" s="152"/>
      <c r="F23" s="169">
        <f>+SUM(F9:F10)+F12+SUM(F14:F20)+F22</f>
        <v>0</v>
      </c>
      <c r="G23" s="169">
        <f>+SUM(G9:G10)+G12+SUM(G14:G20)+G22</f>
        <v>0</v>
      </c>
    </row>
    <row r="24" spans="1:7" x14ac:dyDescent="0.25">
      <c r="A24" s="25"/>
      <c r="B24" s="163"/>
      <c r="C24" s="118"/>
      <c r="D24" s="118"/>
      <c r="E24" s="118"/>
      <c r="F24" s="118"/>
      <c r="G24" s="118"/>
    </row>
    <row r="25" spans="1:7" x14ac:dyDescent="0.25">
      <c r="A25" s="25"/>
      <c r="B25" s="168" t="s">
        <v>291</v>
      </c>
      <c r="C25" s="164"/>
      <c r="D25" s="164"/>
      <c r="E25" s="118"/>
      <c r="F25" s="164"/>
      <c r="G25" s="113"/>
    </row>
    <row r="26" spans="1:7" x14ac:dyDescent="0.25">
      <c r="A26" s="25"/>
      <c r="B26" s="148" t="s">
        <v>292</v>
      </c>
      <c r="C26" s="164"/>
      <c r="D26" s="164"/>
      <c r="E26" s="118"/>
      <c r="F26" s="164"/>
      <c r="G26" s="113"/>
    </row>
    <row r="27" spans="1:7" x14ac:dyDescent="0.25">
      <c r="A27" s="25"/>
      <c r="B27" s="188" t="s">
        <v>292</v>
      </c>
      <c r="C27" s="39"/>
      <c r="D27" s="39"/>
      <c r="E27" s="162"/>
      <c r="F27" s="39"/>
      <c r="G27" s="39"/>
    </row>
    <row r="28" spans="1:7" x14ac:dyDescent="0.25">
      <c r="A28" s="25"/>
      <c r="B28" s="185"/>
      <c r="C28" s="165"/>
      <c r="D28" s="165"/>
      <c r="E28" s="118"/>
      <c r="F28" s="165"/>
      <c r="G28" s="113"/>
    </row>
    <row r="29" spans="1:7" x14ac:dyDescent="0.25">
      <c r="A29" s="25"/>
      <c r="B29" s="187" t="s">
        <v>293</v>
      </c>
      <c r="C29" s="169">
        <f>+C23-C27</f>
        <v>0</v>
      </c>
      <c r="D29" s="169">
        <f>+D23-D27</f>
        <v>0</v>
      </c>
      <c r="E29" s="118"/>
      <c r="F29" s="169">
        <f>+F23-F27</f>
        <v>0</v>
      </c>
      <c r="G29" s="169">
        <f>+G23-G27</f>
        <v>0</v>
      </c>
    </row>
    <row r="30" spans="1:7" x14ac:dyDescent="0.25">
      <c r="A30" s="25"/>
      <c r="B30" s="184"/>
      <c r="C30" s="152"/>
      <c r="D30" s="152"/>
      <c r="E30" s="152"/>
      <c r="F30" s="152"/>
      <c r="G30" s="152"/>
    </row>
    <row r="31" spans="1:7" x14ac:dyDescent="0.25">
      <c r="A31" s="25"/>
      <c r="B31" s="189" t="s">
        <v>294</v>
      </c>
      <c r="C31" s="190"/>
      <c r="D31" s="190"/>
      <c r="E31" s="118"/>
      <c r="F31" s="190"/>
      <c r="G31" s="113"/>
    </row>
    <row r="32" spans="1:7" x14ac:dyDescent="0.25">
      <c r="A32" s="25"/>
      <c r="B32" s="188" t="s">
        <v>295</v>
      </c>
      <c r="C32" s="39"/>
      <c r="D32" s="39"/>
      <c r="E32" s="162"/>
      <c r="F32" s="39"/>
      <c r="G32" s="39"/>
    </row>
    <row r="33" spans="1:7" x14ac:dyDescent="0.25">
      <c r="A33" s="25"/>
      <c r="B33" s="188" t="s">
        <v>296</v>
      </c>
      <c r="C33" s="39"/>
      <c r="D33" s="39"/>
      <c r="E33" s="162"/>
      <c r="F33" s="39"/>
      <c r="G33" s="39"/>
    </row>
    <row r="34" spans="1:7" x14ac:dyDescent="0.25">
      <c r="A34" s="25"/>
      <c r="B34" s="188" t="s">
        <v>297</v>
      </c>
      <c r="C34" s="39"/>
      <c r="D34" s="39"/>
      <c r="E34" s="162"/>
      <c r="F34" s="39"/>
      <c r="G34" s="39"/>
    </row>
    <row r="35" spans="1:7" x14ac:dyDescent="0.25">
      <c r="A35" s="25"/>
      <c r="B35" s="188" t="s">
        <v>298</v>
      </c>
      <c r="C35" s="39"/>
      <c r="D35" s="39"/>
      <c r="E35" s="162"/>
      <c r="F35" s="39"/>
      <c r="G35" s="39"/>
    </row>
    <row r="36" spans="1:7" x14ac:dyDescent="0.25">
      <c r="A36" s="25"/>
      <c r="B36" s="191" t="s">
        <v>46</v>
      </c>
      <c r="C36" s="186"/>
      <c r="D36" s="186"/>
      <c r="E36" s="162"/>
      <c r="F36" s="186"/>
      <c r="G36" s="186"/>
    </row>
    <row r="37" spans="1:7" x14ac:dyDescent="0.25">
      <c r="A37" s="25"/>
      <c r="B37" s="187" t="s">
        <v>299</v>
      </c>
      <c r="C37" s="192">
        <f>+SUM(C32:C36)</f>
        <v>0</v>
      </c>
      <c r="D37" s="192">
        <f>+SUM(D32:D36)</f>
        <v>0</v>
      </c>
      <c r="E37" s="152"/>
      <c r="F37" s="192">
        <f>+SUM(F32:F36)</f>
        <v>0</v>
      </c>
      <c r="G37" s="192">
        <f>+SUM(G32:G36)</f>
        <v>0</v>
      </c>
    </row>
    <row r="38" spans="1:7" x14ac:dyDescent="0.25">
      <c r="A38" s="25"/>
      <c r="B38" s="163"/>
      <c r="C38" s="118"/>
      <c r="D38" s="118"/>
      <c r="E38" s="118"/>
      <c r="F38" s="118"/>
      <c r="G38" s="118"/>
    </row>
    <row r="39" spans="1:7" x14ac:dyDescent="0.25">
      <c r="A39" s="25"/>
      <c r="B39" s="148" t="s">
        <v>300</v>
      </c>
      <c r="C39" s="164"/>
      <c r="D39" s="164"/>
      <c r="E39" s="118"/>
      <c r="F39" s="164"/>
      <c r="G39" s="113"/>
    </row>
    <row r="40" spans="1:7" x14ac:dyDescent="0.25">
      <c r="A40" s="25"/>
      <c r="B40" s="188" t="s">
        <v>998</v>
      </c>
      <c r="C40" s="39"/>
      <c r="D40" s="39"/>
      <c r="E40" s="162"/>
      <c r="F40" s="193"/>
      <c r="G40" s="39"/>
    </row>
    <row r="41" spans="1:7" x14ac:dyDescent="0.25">
      <c r="A41" s="25"/>
      <c r="B41" s="188" t="s">
        <v>999</v>
      </c>
      <c r="C41" s="39"/>
      <c r="D41" s="39"/>
      <c r="E41" s="162"/>
      <c r="F41" s="193"/>
      <c r="G41" s="39"/>
    </row>
    <row r="42" spans="1:7" x14ac:dyDescent="0.25">
      <c r="A42" s="25"/>
      <c r="B42" s="187" t="s">
        <v>303</v>
      </c>
      <c r="C42" s="169">
        <f>+SUM(C40:C41)</f>
        <v>0</v>
      </c>
      <c r="D42" s="169">
        <f>+SUM(D40:D41)</f>
        <v>0</v>
      </c>
      <c r="E42" s="118"/>
      <c r="F42" s="169">
        <f>+SUM(F40:F41)</f>
        <v>0</v>
      </c>
      <c r="G42" s="169">
        <f>+SUM(G40:G41)</f>
        <v>0</v>
      </c>
    </row>
    <row r="43" spans="1:7" x14ac:dyDescent="0.25">
      <c r="A43" s="25"/>
      <c r="B43" s="163"/>
      <c r="C43" s="118"/>
      <c r="D43" s="118"/>
      <c r="E43" s="118"/>
      <c r="F43" s="118"/>
      <c r="G43" s="118"/>
    </row>
    <row r="44" spans="1:7" x14ac:dyDescent="0.25">
      <c r="A44" s="25"/>
      <c r="B44" s="148" t="s">
        <v>304</v>
      </c>
      <c r="C44" s="169">
        <f>+C29-C37+C42</f>
        <v>0</v>
      </c>
      <c r="D44" s="169">
        <f>+D29-D37+D42</f>
        <v>0</v>
      </c>
      <c r="E44" s="118"/>
      <c r="F44" s="169">
        <f>+F29-F37+F42</f>
        <v>0</v>
      </c>
      <c r="G44" s="169">
        <f>+G29-G37+G42</f>
        <v>0</v>
      </c>
    </row>
    <row r="45" spans="1:7" x14ac:dyDescent="0.25">
      <c r="A45" s="25"/>
      <c r="B45" s="184"/>
      <c r="C45" s="152"/>
      <c r="D45" s="152"/>
      <c r="E45" s="152"/>
      <c r="F45" s="152"/>
      <c r="G45" s="152"/>
    </row>
    <row r="46" spans="1:7" x14ac:dyDescent="0.25">
      <c r="A46" s="25"/>
      <c r="B46" s="148" t="s">
        <v>305</v>
      </c>
      <c r="C46" s="164"/>
      <c r="D46" s="164"/>
      <c r="E46" s="118"/>
      <c r="F46" s="164"/>
      <c r="G46" s="113"/>
    </row>
    <row r="47" spans="1:7" x14ac:dyDescent="0.25">
      <c r="A47" s="25"/>
      <c r="B47" s="188" t="s">
        <v>306</v>
      </c>
      <c r="C47" s="39"/>
      <c r="D47" s="39"/>
      <c r="E47" s="162"/>
      <c r="F47" s="39"/>
      <c r="G47" s="39"/>
    </row>
    <row r="48" spans="1:7" x14ac:dyDescent="0.25">
      <c r="A48" s="25"/>
      <c r="B48" s="188" t="s">
        <v>307</v>
      </c>
      <c r="C48" s="39"/>
      <c r="D48" s="39"/>
      <c r="E48" s="162"/>
      <c r="F48" s="39"/>
      <c r="G48" s="39"/>
    </row>
    <row r="49" spans="1:7" x14ac:dyDescent="0.25">
      <c r="A49" s="25"/>
      <c r="B49" s="188" t="s">
        <v>308</v>
      </c>
      <c r="C49" s="39"/>
      <c r="D49" s="39"/>
      <c r="E49" s="162"/>
      <c r="F49" s="39"/>
      <c r="G49" s="39"/>
    </row>
    <row r="50" spans="1:7" x14ac:dyDescent="0.25">
      <c r="A50" s="25"/>
      <c r="B50" s="188" t="s">
        <v>309</v>
      </c>
      <c r="C50" s="39"/>
      <c r="D50" s="39"/>
      <c r="E50" s="162"/>
      <c r="F50" s="39"/>
      <c r="G50" s="39"/>
    </row>
    <row r="51" spans="1:7" x14ac:dyDescent="0.25">
      <c r="A51" s="25"/>
      <c r="B51" s="188" t="s">
        <v>310</v>
      </c>
      <c r="C51" s="39"/>
      <c r="D51" s="39"/>
      <c r="E51" s="162"/>
      <c r="F51" s="39"/>
      <c r="G51" s="39"/>
    </row>
    <row r="52" spans="1:7" x14ac:dyDescent="0.25">
      <c r="A52" s="25"/>
      <c r="B52" s="188" t="s">
        <v>311</v>
      </c>
      <c r="C52" s="39"/>
      <c r="D52" s="39"/>
      <c r="E52" s="162"/>
      <c r="F52" s="39"/>
      <c r="G52" s="39"/>
    </row>
    <row r="53" spans="1:7" x14ac:dyDescent="0.25">
      <c r="A53" s="25"/>
      <c r="B53" s="188" t="s">
        <v>312</v>
      </c>
      <c r="C53" s="39"/>
      <c r="D53" s="39"/>
      <c r="E53" s="162"/>
      <c r="F53" s="39"/>
      <c r="G53" s="39"/>
    </row>
    <row r="54" spans="1:7" x14ac:dyDescent="0.25">
      <c r="A54" s="25"/>
      <c r="B54" s="187" t="s">
        <v>313</v>
      </c>
      <c r="C54" s="169">
        <f>+SUM(C47:C53)</f>
        <v>0</v>
      </c>
      <c r="D54" s="169">
        <f>+SUM(D47:D53)</f>
        <v>0</v>
      </c>
      <c r="E54" s="118"/>
      <c r="F54" s="169">
        <f>+SUM(F47:F53)</f>
        <v>0</v>
      </c>
      <c r="G54" s="169">
        <f>+SUM(G47:G53)</f>
        <v>0</v>
      </c>
    </row>
    <row r="55" spans="1:7" x14ac:dyDescent="0.25">
      <c r="A55" s="25"/>
      <c r="B55" s="184"/>
      <c r="C55" s="152"/>
      <c r="D55" s="152"/>
      <c r="E55" s="152"/>
      <c r="F55" s="152"/>
      <c r="G55" s="152"/>
    </row>
    <row r="56" spans="1:7" x14ac:dyDescent="0.25">
      <c r="A56" s="25"/>
      <c r="B56" s="148" t="s">
        <v>314</v>
      </c>
      <c r="C56" s="169">
        <f>+C44+C54</f>
        <v>0</v>
      </c>
      <c r="D56" s="169">
        <f>+D44+D54</f>
        <v>0</v>
      </c>
      <c r="E56" s="194"/>
      <c r="F56" s="169">
        <f>+F44+F54</f>
        <v>0</v>
      </c>
      <c r="G56" s="169">
        <f>+G44+G54</f>
        <v>0</v>
      </c>
    </row>
    <row r="57" spans="1:7" x14ac:dyDescent="0.25">
      <c r="A57" s="25"/>
      <c r="B57" s="184"/>
      <c r="C57" s="152"/>
      <c r="D57" s="152"/>
      <c r="E57" s="152"/>
      <c r="F57" s="152"/>
      <c r="G57" s="152"/>
    </row>
    <row r="58" spans="1:7" x14ac:dyDescent="0.25">
      <c r="A58" s="134"/>
      <c r="B58" s="188" t="s">
        <v>315</v>
      </c>
      <c r="C58" s="157"/>
      <c r="D58" s="157"/>
      <c r="E58" s="162"/>
      <c r="F58" s="157"/>
      <c r="G58" s="157"/>
    </row>
    <row r="59" spans="1:7" x14ac:dyDescent="0.25">
      <c r="A59" s="134"/>
      <c r="B59" s="184"/>
      <c r="C59" s="152"/>
      <c r="D59" s="152"/>
      <c r="E59" s="152"/>
      <c r="F59" s="152"/>
      <c r="G59" s="152"/>
    </row>
    <row r="60" spans="1:7" x14ac:dyDescent="0.25">
      <c r="A60" s="134"/>
      <c r="B60" s="148" t="s">
        <v>316</v>
      </c>
      <c r="C60" s="169">
        <f>+C56-C58</f>
        <v>0</v>
      </c>
      <c r="D60" s="169">
        <f>+D56-D58</f>
        <v>0</v>
      </c>
      <c r="E60" s="194"/>
      <c r="F60" s="169">
        <f>+F56-F58</f>
        <v>0</v>
      </c>
      <c r="G60" s="169">
        <f>+G56-G58</f>
        <v>0</v>
      </c>
    </row>
    <row r="61" spans="1:7" x14ac:dyDescent="0.25">
      <c r="A61" s="134"/>
      <c r="B61" s="148"/>
      <c r="C61" s="165"/>
      <c r="D61" s="165"/>
      <c r="E61" s="194"/>
      <c r="F61" s="165"/>
      <c r="G61" s="165"/>
    </row>
    <row r="62" spans="1:7" x14ac:dyDescent="0.25">
      <c r="A62" s="134"/>
      <c r="B62" s="148" t="s">
        <v>317</v>
      </c>
      <c r="C62" s="165"/>
      <c r="D62" s="165"/>
      <c r="E62" s="194"/>
      <c r="F62" s="165"/>
      <c r="G62" s="165"/>
    </row>
    <row r="63" spans="1:7" x14ac:dyDescent="0.25">
      <c r="A63" s="134"/>
      <c r="B63" s="191" t="s">
        <v>46</v>
      </c>
      <c r="C63" s="157"/>
      <c r="D63" s="157"/>
      <c r="E63" s="160"/>
      <c r="F63" s="157"/>
      <c r="G63" s="157"/>
    </row>
    <row r="64" spans="1:7" x14ac:dyDescent="0.25">
      <c r="A64" s="134"/>
      <c r="B64" s="191" t="s">
        <v>46</v>
      </c>
      <c r="C64" s="157"/>
      <c r="D64" s="157"/>
      <c r="E64" s="160"/>
      <c r="F64" s="157"/>
      <c r="G64" s="157"/>
    </row>
    <row r="65" spans="1:7" x14ac:dyDescent="0.25">
      <c r="A65" s="134"/>
      <c r="B65" s="191" t="s">
        <v>46</v>
      </c>
      <c r="C65" s="157"/>
      <c r="D65" s="157"/>
      <c r="E65" s="160"/>
      <c r="F65" s="157"/>
      <c r="G65" s="157"/>
    </row>
    <row r="66" spans="1:7" x14ac:dyDescent="0.25">
      <c r="A66" s="134"/>
      <c r="B66" s="195"/>
      <c r="C66" s="165"/>
      <c r="D66" s="165"/>
      <c r="E66" s="194"/>
      <c r="F66" s="165"/>
      <c r="G66" s="165"/>
    </row>
    <row r="67" spans="1:7" x14ac:dyDescent="0.25">
      <c r="A67" s="134"/>
      <c r="B67" s="148" t="s">
        <v>318</v>
      </c>
      <c r="C67" s="169">
        <f>+C60+SUM(C63:C65)</f>
        <v>0</v>
      </c>
      <c r="D67" s="169">
        <f>+D60+SUM(D63:D65)</f>
        <v>0</v>
      </c>
      <c r="E67" s="194"/>
      <c r="F67" s="169">
        <f>+F60+SUM(F63:F65)</f>
        <v>0</v>
      </c>
      <c r="G67" s="169">
        <f>+G60+SUM(G63:G65)</f>
        <v>0</v>
      </c>
    </row>
    <row r="68" spans="1:7" x14ac:dyDescent="0.25">
      <c r="A68" s="134"/>
      <c r="B68" s="148"/>
      <c r="C68" s="165"/>
      <c r="D68" s="165"/>
      <c r="E68" s="194"/>
      <c r="F68" s="165"/>
      <c r="G68" s="165"/>
    </row>
  </sheetData>
  <sheetProtection password="C993" sheet="1" objects="1" scenarios="1"/>
  <mergeCells count="3">
    <mergeCell ref="C4:D4"/>
    <mergeCell ref="F4:G4"/>
    <mergeCell ref="I1:K8"/>
  </mergeCells>
  <printOptions horizontalCentered="1"/>
  <pageMargins left="0.70866141732283472" right="0.70866141732283472" top="0.74803149606299213" bottom="0.74803149606299213" header="0.31496062992125984" footer="0.31496062992125984"/>
  <pageSetup paperSize="9" scale="69" orientation="portrait" r:id="rId1"/>
  <headerFooter>
    <oddFooter>&amp;L_________________________________
                    Firma Empresa&amp;R__________________________________
Inicialización Contador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23</vt:i4>
      </vt:variant>
    </vt:vector>
  </HeadingPairs>
  <TitlesOfParts>
    <vt:vector size="50" baseType="lpstr">
      <vt:lpstr>ACLARACIÓN</vt:lpstr>
      <vt:lpstr>INFORMACIÓN GENERAL</vt:lpstr>
      <vt:lpstr>ACTIVO CORRIENTE</vt:lpstr>
      <vt:lpstr>ACTIVO NO CORRIENTE</vt:lpstr>
      <vt:lpstr>ANEXO ACTIVOS AGROPECUARIOS</vt:lpstr>
      <vt:lpstr>PASIVO CORRIENTE</vt:lpstr>
      <vt:lpstr>PASIVO NO CORRIENTE</vt:lpstr>
      <vt:lpstr>PATRIMONIO</vt:lpstr>
      <vt:lpstr>ESTADO DEL RESULTADO INTEGRAL</vt:lpstr>
      <vt:lpstr>DETALLE DE ING. Y EGR. AGRO</vt:lpstr>
      <vt:lpstr>ANEXO</vt:lpstr>
      <vt:lpstr>DETALLE DEL ACTIVO</vt:lpstr>
      <vt:lpstr>CUADRO PROP. PLANTA Y EQ.</vt:lpstr>
      <vt:lpstr>DETALLE PROP. PLANTA Y EQ.</vt:lpstr>
      <vt:lpstr>DETALLE DEL PASIVO</vt:lpstr>
      <vt:lpstr>DETALLE DE PASIVOS FINANCIEROS</vt:lpstr>
      <vt:lpstr>ESTADO DE CAMBIOS EN EL PAT.</vt:lpstr>
      <vt:lpstr>EFE</vt:lpstr>
      <vt:lpstr>EF - PROY.</vt:lpstr>
      <vt:lpstr>ERI PROY. - AGRO</vt:lpstr>
      <vt:lpstr>FLUJO DE FONDOS - AGRO</vt:lpstr>
      <vt:lpstr>ERI Y FF - COMER, INDUS, Y SERV</vt:lpstr>
      <vt:lpstr>INFO. POST BCE.</vt:lpstr>
      <vt:lpstr>NOTAS A LOS E.F.</vt:lpstr>
      <vt:lpstr>CONTROLES</vt:lpstr>
      <vt:lpstr>Temporal</vt:lpstr>
      <vt:lpstr>CPA_Temporal B</vt:lpstr>
      <vt:lpstr>'ACTIVO CORRIENTE'!Área_de_impresión</vt:lpstr>
      <vt:lpstr>'ACTIVO NO CORRIENTE'!Área_de_impresión</vt:lpstr>
      <vt:lpstr>ANEXO!Área_de_impresión</vt:lpstr>
      <vt:lpstr>'ANEXO ACTIVOS AGROPECUARIOS'!Área_de_impresión</vt:lpstr>
      <vt:lpstr>CONTROLES!Área_de_impresión</vt:lpstr>
      <vt:lpstr>'CUADRO PROP. PLANTA Y EQ.'!Área_de_impresión</vt:lpstr>
      <vt:lpstr>'DETALLE DE ING. Y EGR. AGRO'!Área_de_impresión</vt:lpstr>
      <vt:lpstr>'DETALLE DE PASIVOS FINANCIEROS'!Área_de_impresión</vt:lpstr>
      <vt:lpstr>'DETALLE DEL ACTIVO'!Área_de_impresión</vt:lpstr>
      <vt:lpstr>'DETALLE DEL PASIVO'!Área_de_impresión</vt:lpstr>
      <vt:lpstr>'DETALLE PROP. PLANTA Y EQ.'!Área_de_impresión</vt:lpstr>
      <vt:lpstr>'EF - PROY.'!Área_de_impresión</vt:lpstr>
      <vt:lpstr>EFE!Área_de_impresión</vt:lpstr>
      <vt:lpstr>'ERI PROY. - AGRO'!Área_de_impresión</vt:lpstr>
      <vt:lpstr>'ERI Y FF - COMER, INDUS, Y SERV'!Área_de_impresión</vt:lpstr>
      <vt:lpstr>'ESTADO DE CAMBIOS EN EL PAT.'!Área_de_impresión</vt:lpstr>
      <vt:lpstr>'ESTADO DEL RESULTADO INTEGRAL'!Área_de_impresión</vt:lpstr>
      <vt:lpstr>'FLUJO DE FONDOS - AGRO'!Área_de_impresión</vt:lpstr>
      <vt:lpstr>'INFO. POST BCE.'!Área_de_impresión</vt:lpstr>
      <vt:lpstr>'NOTAS A LOS E.F.'!Área_de_impresión</vt:lpstr>
      <vt:lpstr>'PASIVO CORRIENTE'!Área_de_impresión</vt:lpstr>
      <vt:lpstr>'PASIVO NO CORRIENTE'!Área_de_impresión</vt:lpstr>
      <vt:lpstr>PATRIMONIO!Área_de_impresión</vt:lpstr>
    </vt:vector>
  </TitlesOfParts>
  <Company>BROU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2018-05-04T14:16:13Z</cp:lastPrinted>
  <dcterms:created xsi:type="dcterms:W3CDTF">2017-09-28T12:31:32Z</dcterms:created>
  <dcterms:modified xsi:type="dcterms:W3CDTF">2018-08-08T18:03:18Z</dcterms:modified>
</cp:coreProperties>
</file>